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10" yWindow="-110" windowWidth="19420" windowHeight="11020" activeTab="1"/>
  </bookViews>
  <sheets>
    <sheet name="PH 01 Dieu chinh von don vi " sheetId="9" r:id="rId1"/>
    <sheet name="PL 02 Von cong trinh" sheetId="7" r:id="rId2"/>
  </sheets>
  <calcPr calcId="144525"/>
  <extLst>
    <ext uri="GoogleSheetsCustomDataVersion2">
      <go:sheetsCustomData xmlns:go="http://customooxmlschemas.google.com/" r:id="" roundtripDataChecksum="yd1lHS9aaIBW+6a4bRI9mRS2mEcSDBbq0w9tQVt4xFo="/>
    </ext>
  </extLst>
</workbook>
</file>

<file path=xl/calcChain.xml><?xml version="1.0" encoding="utf-8"?>
<calcChain xmlns="http://schemas.openxmlformats.org/spreadsheetml/2006/main">
  <c r="D11" i="9" l="1"/>
  <c r="E11" i="9"/>
  <c r="F11" i="9"/>
  <c r="G11" i="9"/>
  <c r="H11" i="9"/>
  <c r="I11" i="9"/>
  <c r="J11" i="9"/>
  <c r="K11" i="9"/>
  <c r="L11" i="9"/>
  <c r="M11" i="9"/>
  <c r="N11" i="9"/>
  <c r="O11" i="9"/>
  <c r="P11" i="9"/>
  <c r="Q11" i="9"/>
  <c r="R11" i="9"/>
  <c r="S11" i="9"/>
  <c r="T11" i="9"/>
  <c r="U11" i="9"/>
  <c r="V11" i="9"/>
  <c r="C11" i="9"/>
  <c r="D20" i="9"/>
  <c r="E20" i="9"/>
  <c r="F20" i="9"/>
  <c r="G20" i="9"/>
  <c r="H20" i="9"/>
  <c r="I20" i="9"/>
  <c r="J20" i="9"/>
  <c r="K20" i="9"/>
  <c r="L20" i="9"/>
  <c r="M20" i="9"/>
  <c r="C20" i="9"/>
  <c r="V20" i="9"/>
  <c r="U20" i="9"/>
  <c r="T20" i="9"/>
  <c r="S20" i="9"/>
  <c r="R20" i="9"/>
  <c r="Q20" i="9"/>
  <c r="P20" i="9"/>
  <c r="O20" i="9"/>
  <c r="N20" i="9"/>
  <c r="E13" i="9"/>
  <c r="H13" i="9"/>
  <c r="J13" i="9"/>
  <c r="K13" i="9"/>
  <c r="P13" i="9"/>
  <c r="D14" i="9"/>
  <c r="D13" i="9" s="1"/>
  <c r="E14" i="9"/>
  <c r="F14" i="9"/>
  <c r="F13" i="9" s="1"/>
  <c r="G14" i="9"/>
  <c r="G13" i="9" s="1"/>
  <c r="H14" i="9"/>
  <c r="J14" i="9"/>
  <c r="K14" i="9"/>
  <c r="L14" i="9"/>
  <c r="L13" i="9" s="1"/>
  <c r="N14" i="9"/>
  <c r="N13" i="9" s="1"/>
  <c r="O14" i="9"/>
  <c r="O13" i="9" s="1"/>
  <c r="P14" i="9"/>
  <c r="C14" i="9"/>
  <c r="C13" i="9" s="1"/>
  <c r="J17" i="9"/>
  <c r="K17" i="9"/>
  <c r="L17" i="9"/>
  <c r="N17" i="9"/>
  <c r="O17" i="9"/>
  <c r="P17" i="9"/>
  <c r="S17" i="9"/>
  <c r="V17" i="9"/>
  <c r="M16" i="9"/>
  <c r="M14" i="9" s="1"/>
  <c r="I16" i="9"/>
  <c r="I14" i="9" s="1"/>
  <c r="V18" i="9"/>
  <c r="S18" i="9"/>
  <c r="U16" i="9"/>
  <c r="S15" i="9"/>
  <c r="S14" i="9" s="1"/>
  <c r="S13" i="9" s="1"/>
  <c r="R15" i="9"/>
  <c r="J10" i="9"/>
  <c r="F12" i="9"/>
  <c r="F10" i="9" s="1"/>
  <c r="C12" i="9"/>
  <c r="C10" i="9" s="1"/>
  <c r="D19" i="9"/>
  <c r="E19" i="9"/>
  <c r="F19" i="9"/>
  <c r="G19" i="9"/>
  <c r="H19" i="9"/>
  <c r="I19" i="9"/>
  <c r="J19" i="9"/>
  <c r="K19" i="9"/>
  <c r="L19" i="9"/>
  <c r="M19" i="9"/>
  <c r="N19" i="9"/>
  <c r="O19" i="9"/>
  <c r="P19" i="9"/>
  <c r="R19" i="9"/>
  <c r="W19" i="9"/>
  <c r="W22" i="9" s="1"/>
  <c r="X19" i="9"/>
  <c r="Y19" i="9"/>
  <c r="C21" i="9"/>
  <c r="C19" i="9" s="1"/>
  <c r="S21" i="9"/>
  <c r="S19" i="9" s="1"/>
  <c r="U21" i="9"/>
  <c r="U19" i="9" s="1"/>
  <c r="V21" i="9"/>
  <c r="V19" i="9" s="1"/>
  <c r="V16" i="9"/>
  <c r="S16" i="9"/>
  <c r="V15" i="9"/>
  <c r="V14" i="9" s="1"/>
  <c r="V13" i="9" s="1"/>
  <c r="U15" i="9"/>
  <c r="U14" i="9" s="1"/>
  <c r="D10" i="9"/>
  <c r="E10" i="9"/>
  <c r="G10" i="9"/>
  <c r="H10" i="9"/>
  <c r="I10" i="9"/>
  <c r="K10" i="9"/>
  <c r="L10" i="9"/>
  <c r="M10" i="9"/>
  <c r="N10" i="9"/>
  <c r="O10" i="9"/>
  <c r="P10" i="9"/>
  <c r="V12" i="9"/>
  <c r="V10" i="9" s="1"/>
  <c r="U12" i="9"/>
  <c r="U10" i="9" s="1"/>
  <c r="S12" i="9"/>
  <c r="S10" i="9" s="1"/>
  <c r="R12" i="9"/>
  <c r="R10" i="9" s="1"/>
  <c r="Y10" i="9"/>
  <c r="X10" i="9"/>
  <c r="R14" i="9" l="1"/>
  <c r="R18" i="9"/>
  <c r="Q18" i="9" s="1"/>
  <c r="Q17" i="9" s="1"/>
  <c r="I17" i="9"/>
  <c r="I13" i="9" s="1"/>
  <c r="I22" i="9" s="1"/>
  <c r="U18" i="9"/>
  <c r="M17" i="9"/>
  <c r="M13" i="9" s="1"/>
  <c r="R16" i="9"/>
  <c r="Q16" i="9" s="1"/>
  <c r="Q15" i="9"/>
  <c r="D22" i="9"/>
  <c r="T21" i="9"/>
  <c r="T19" i="9" s="1"/>
  <c r="Q21" i="9"/>
  <c r="Q19" i="9" s="1"/>
  <c r="T16" i="9"/>
  <c r="T15" i="9"/>
  <c r="T14" i="9" s="1"/>
  <c r="S22" i="9"/>
  <c r="H22" i="9"/>
  <c r="J22" i="9"/>
  <c r="N22" i="9"/>
  <c r="C22" i="9"/>
  <c r="G22" i="9"/>
  <c r="T12" i="9"/>
  <c r="T10" i="9" s="1"/>
  <c r="L22" i="9"/>
  <c r="P22" i="9"/>
  <c r="Q12" i="9"/>
  <c r="Q10" i="9" s="1"/>
  <c r="F22" i="9"/>
  <c r="E22" i="9"/>
  <c r="K22" i="9"/>
  <c r="D12" i="7"/>
  <c r="D10" i="7"/>
  <c r="Q14" i="9" l="1"/>
  <c r="Q13" i="9" s="1"/>
  <c r="R17" i="9"/>
  <c r="R13" i="9" s="1"/>
  <c r="R22" i="9" s="1"/>
  <c r="T18" i="9"/>
  <c r="T17" i="9" s="1"/>
  <c r="T13" i="9" s="1"/>
  <c r="U17" i="9"/>
  <c r="U13" i="9" s="1"/>
  <c r="Q22" i="9"/>
  <c r="M22" i="9"/>
  <c r="V22" i="9"/>
  <c r="O22" i="9"/>
  <c r="S28" i="7"/>
  <c r="D28" i="7"/>
  <c r="D30" i="7" s="1"/>
  <c r="S24" i="7"/>
  <c r="S23" i="7"/>
  <c r="S22" i="7"/>
  <c r="S21" i="7"/>
  <c r="S20" i="7"/>
  <c r="S19" i="7"/>
  <c r="S18" i="7"/>
  <c r="S17" i="7"/>
  <c r="S16" i="7"/>
  <c r="S15" i="7"/>
  <c r="S14" i="7"/>
  <c r="S13" i="7"/>
  <c r="S10" i="7"/>
  <c r="T22" i="9" l="1"/>
  <c r="U22" i="9"/>
  <c r="S12" i="7"/>
  <c r="S30" i="7" s="1"/>
  <c r="X29" i="7"/>
  <c r="X28" i="7" s="1"/>
  <c r="U28" i="7"/>
  <c r="O28" i="7"/>
  <c r="H28" i="7"/>
  <c r="I28" i="7"/>
  <c r="J28" i="7"/>
  <c r="K28" i="7"/>
  <c r="L28" i="7"/>
  <c r="M28" i="7"/>
  <c r="N28" i="7"/>
  <c r="P28" i="7"/>
  <c r="Q28" i="7"/>
  <c r="R28" i="7"/>
  <c r="Z28" i="7"/>
  <c r="Z30" i="7" s="1"/>
  <c r="G28" i="7"/>
  <c r="F28" i="7"/>
  <c r="E29" i="7"/>
  <c r="E28" i="7" s="1"/>
  <c r="Y29" i="7" l="1"/>
  <c r="V29" i="7"/>
  <c r="V28" i="7" l="1"/>
  <c r="T29" i="7"/>
  <c r="T28" i="7" s="1"/>
  <c r="Y28" i="7"/>
  <c r="W29" i="7"/>
  <c r="W28" i="7" s="1"/>
  <c r="L12" i="7"/>
  <c r="Y20" i="7"/>
  <c r="X20" i="7"/>
  <c r="V20" i="7"/>
  <c r="U20" i="7"/>
  <c r="H20" i="7"/>
  <c r="E20" i="7"/>
  <c r="T20" i="7" l="1"/>
  <c r="W20" i="7"/>
  <c r="Q26" i="7" l="1"/>
  <c r="Y26" i="7" s="1"/>
  <c r="Q25" i="7"/>
  <c r="Y25" i="7" s="1"/>
  <c r="O26" i="7"/>
  <c r="X26" i="7" s="1"/>
  <c r="O25" i="7"/>
  <c r="X25" i="7" s="1"/>
  <c r="F12" i="7"/>
  <c r="G12" i="7"/>
  <c r="I12" i="7"/>
  <c r="J12" i="7"/>
  <c r="N12" i="7"/>
  <c r="M27" i="7" s="1"/>
  <c r="P12" i="7"/>
  <c r="R12" i="7"/>
  <c r="V26" i="7"/>
  <c r="U26" i="7"/>
  <c r="V25" i="7"/>
  <c r="U25" i="7"/>
  <c r="W25" i="7" l="1"/>
  <c r="T26" i="7"/>
  <c r="W26" i="7"/>
  <c r="T25" i="7"/>
  <c r="Q27" i="7" l="1"/>
  <c r="M12" i="7"/>
  <c r="V27" i="7"/>
  <c r="Y27" i="7" l="1"/>
  <c r="Q12" i="7"/>
  <c r="Y24" i="7"/>
  <c r="X24" i="7"/>
  <c r="V24" i="7"/>
  <c r="U24" i="7"/>
  <c r="H24" i="7"/>
  <c r="E24" i="7"/>
  <c r="Y23" i="7"/>
  <c r="X23" i="7"/>
  <c r="V23" i="7"/>
  <c r="U23" i="7"/>
  <c r="H23" i="7"/>
  <c r="E23" i="7"/>
  <c r="Y22" i="7"/>
  <c r="X22" i="7"/>
  <c r="V22" i="7"/>
  <c r="U22" i="7"/>
  <c r="H22" i="7"/>
  <c r="E22" i="7"/>
  <c r="T22" i="7" l="1"/>
  <c r="W23" i="7"/>
  <c r="W24" i="7"/>
  <c r="T23" i="7"/>
  <c r="T24" i="7"/>
  <c r="W22" i="7"/>
  <c r="Y21" i="7" l="1"/>
  <c r="X21" i="7"/>
  <c r="V21" i="7"/>
  <c r="U21" i="7"/>
  <c r="H21" i="7"/>
  <c r="E21" i="7"/>
  <c r="T21" i="7" l="1"/>
  <c r="W21" i="7"/>
  <c r="Y19" i="7" l="1"/>
  <c r="X19" i="7"/>
  <c r="V19" i="7"/>
  <c r="U19" i="7"/>
  <c r="H19" i="7"/>
  <c r="E19" i="7"/>
  <c r="Y18" i="7"/>
  <c r="X18" i="7"/>
  <c r="V18" i="7"/>
  <c r="U18" i="7"/>
  <c r="H18" i="7"/>
  <c r="E18" i="7"/>
  <c r="Y17" i="7"/>
  <c r="X17" i="7"/>
  <c r="V17" i="7"/>
  <c r="U17" i="7"/>
  <c r="H17" i="7"/>
  <c r="E17" i="7"/>
  <c r="A14" i="7"/>
  <c r="A15" i="7" s="1"/>
  <c r="A16" i="7" s="1"/>
  <c r="A17" i="7" s="1"/>
  <c r="A18" i="7" s="1"/>
  <c r="A19" i="7" s="1"/>
  <c r="A20" i="7" s="1"/>
  <c r="A21" i="7" s="1"/>
  <c r="A22" i="7" s="1"/>
  <c r="A23" i="7" s="1"/>
  <c r="A24" i="7" s="1"/>
  <c r="A25" i="7" s="1"/>
  <c r="A26" i="7" s="1"/>
  <c r="A27" i="7" s="1"/>
  <c r="Y16" i="7"/>
  <c r="X16" i="7"/>
  <c r="V16" i="7"/>
  <c r="U16" i="7"/>
  <c r="H16" i="7"/>
  <c r="E16" i="7"/>
  <c r="Y14" i="7"/>
  <c r="Y15" i="7"/>
  <c r="Y13" i="7"/>
  <c r="X15" i="7"/>
  <c r="V15" i="7"/>
  <c r="U15" i="7"/>
  <c r="H15" i="7"/>
  <c r="E15" i="7"/>
  <c r="X14" i="7"/>
  <c r="V14" i="7"/>
  <c r="U14" i="7"/>
  <c r="H14" i="7"/>
  <c r="E14" i="7"/>
  <c r="X13" i="7"/>
  <c r="V13" i="7"/>
  <c r="U13" i="7"/>
  <c r="H13" i="7"/>
  <c r="E13" i="7"/>
  <c r="F10" i="7"/>
  <c r="F30" i="7" s="1"/>
  <c r="G10" i="7"/>
  <c r="G30" i="7" s="1"/>
  <c r="I10" i="7"/>
  <c r="I30" i="7" s="1"/>
  <c r="J10" i="7"/>
  <c r="J30" i="7" s="1"/>
  <c r="K10" i="7"/>
  <c r="L10" i="7"/>
  <c r="L30" i="7" s="1"/>
  <c r="M10" i="7"/>
  <c r="M30" i="7" s="1"/>
  <c r="N10" i="7"/>
  <c r="N30" i="7" s="1"/>
  <c r="O10" i="7"/>
  <c r="P10" i="7"/>
  <c r="P30" i="7" s="1"/>
  <c r="Q10" i="7"/>
  <c r="Q30" i="7" s="1"/>
  <c r="R10" i="7"/>
  <c r="R30" i="7" s="1"/>
  <c r="W15" i="7" l="1"/>
  <c r="E12" i="7"/>
  <c r="K27" i="7"/>
  <c r="K12" i="7" s="1"/>
  <c r="H12" i="7"/>
  <c r="V12" i="7"/>
  <c r="Y12" i="7"/>
  <c r="W13" i="7"/>
  <c r="T14" i="7"/>
  <c r="W19" i="7"/>
  <c r="T19" i="7"/>
  <c r="W18" i="7"/>
  <c r="T18" i="7"/>
  <c r="T17" i="7"/>
  <c r="T13" i="7"/>
  <c r="W17" i="7"/>
  <c r="T15" i="7"/>
  <c r="W16" i="7"/>
  <c r="W14" i="7"/>
  <c r="T16" i="7"/>
  <c r="U27" i="7" l="1"/>
  <c r="O27" i="7"/>
  <c r="Y11" i="7"/>
  <c r="Y10" i="7" s="1"/>
  <c r="Y30" i="7" s="1"/>
  <c r="V11" i="7"/>
  <c r="V10" i="7" s="1"/>
  <c r="V30" i="7" s="1"/>
  <c r="U11" i="7"/>
  <c r="U10" i="7" s="1"/>
  <c r="H11" i="7"/>
  <c r="H10" i="7" s="1"/>
  <c r="H30" i="7" s="1"/>
  <c r="E11" i="7"/>
  <c r="E10" i="7" s="1"/>
  <c r="E30" i="7" s="1"/>
  <c r="K30" i="7" l="1"/>
  <c r="T27" i="7"/>
  <c r="T12" i="7" s="1"/>
  <c r="U12" i="7"/>
  <c r="U30" i="7" s="1"/>
  <c r="X27" i="7"/>
  <c r="O12" i="7"/>
  <c r="O30" i="7" s="1"/>
  <c r="T11" i="7"/>
  <c r="T10" i="7" s="1"/>
  <c r="T30" i="7" s="1"/>
  <c r="X11" i="7"/>
  <c r="W27" i="7" l="1"/>
  <c r="W12" i="7" s="1"/>
  <c r="X12" i="7"/>
  <c r="W11" i="7"/>
  <c r="W10" i="7" s="1"/>
  <c r="X10" i="7"/>
  <c r="X30" i="7" l="1"/>
  <c r="W30" i="7"/>
</calcChain>
</file>

<file path=xl/sharedStrings.xml><?xml version="1.0" encoding="utf-8"?>
<sst xmlns="http://schemas.openxmlformats.org/spreadsheetml/2006/main" count="153" uniqueCount="55">
  <si>
    <t>TT</t>
  </si>
  <si>
    <t>NSTW</t>
  </si>
  <si>
    <t>Tổng vốn</t>
  </si>
  <si>
    <t>Trong đó:</t>
  </si>
  <si>
    <t>Tăng</t>
  </si>
  <si>
    <t>Giảm</t>
  </si>
  <si>
    <t>I</t>
  </si>
  <si>
    <t>Đơn vị tính: Triệu đồng</t>
  </si>
  <si>
    <t>Điều chỉnh, bổ sung</t>
  </si>
  <si>
    <t>Kế hoạch đầu tư công trung hạn giai đoạn 2021 - 2025 và kế hoạch vốn đầu tư công năm 2025 về trước  kéo dài sang năm 2026 sau điều chỉnh</t>
  </si>
  <si>
    <t>Ghi
chú</t>
  </si>
  <si>
    <t>Kế hoạch đầu tư công trung hạn
giai đoạn 2021-2025</t>
  </si>
  <si>
    <t>Kế hoạch vốn đầu tư công năm 2025 về trước kéo dài sang năm 2026</t>
  </si>
  <si>
    <t>Kế hoạch vốn đầu tư công năm 2025 về trước được phép kéo dài sang năm 2026</t>
  </si>
  <si>
    <t>Kế hoạch đầu tư công trung hạn giai đoạn 2021-2025</t>
  </si>
  <si>
    <t>Kế hoạch vốn đầu tư công năm 2025 về trước  kéo dài sang năm 2026</t>
  </si>
  <si>
    <t>NST</t>
  </si>
  <si>
    <t>Dự án 1. Giải quyết tình trạng thiếu đất ở, nhà ở, đất sản xuất, nước sinh hoạt</t>
  </si>
  <si>
    <t>Dự án 4: Đầu tư cơ sở hạ tầng thiết yếu, phục vụ sản xuất, đời sống trong vùng đồng bào dân tộc thiểu số và miền núi và các đơn vị sự nghiệp công của lĩnh vực dân tộc</t>
  </si>
  <si>
    <t>Nguồn vốn: Ngân sách trung ương và ngân sách địa phương</t>
  </si>
  <si>
    <t xml:space="preserve">ĐIỀU CHỈNH KẾ HOẠCH ĐẦU TƯ CÔNG TRUNG HẠN GIAI ĐOẠN 2021 - 2025 VÀ KẾ HOẠCH VỐN ĐẦU TƯ CÔNG NĂM 2025 VỀ TRƯỚC KÉO DÀI SANG NĂM 2026
THỰC HIỆN CHƯƠNG TRÌNH MỤC TIÊU QUỐC GIA PHÁT TRIỂN KINH TẾ XÃ HỘI VÙNG ĐỒNG BÀO DÂN TỘC THIỂU SỐ VÀ MIỀN NÚI </t>
  </si>
  <si>
    <t>Cấp nước sinh hoạt tập trung tại thôn Đăk Pung, xã Đăk Rơ Nga</t>
  </si>
  <si>
    <t>Chủ đầu tư</t>
  </si>
  <si>
    <t>Dự án</t>
  </si>
  <si>
    <t>Phòng Kinh tế xã</t>
  </si>
  <si>
    <t>Trường Phổ thông dân tộc bán trú THCS xã Đăk Rơ Nga; Hạng mục: Nhà hiệu bộ và các hạng mục phụ trợ</t>
  </si>
  <si>
    <t>II</t>
  </si>
  <si>
    <t>Đường nội đồng thôn Đăk No (đoạn từ nhà ông Lê Văn Lai đến ruộng ông A Phượng)</t>
  </si>
  <si>
    <t>Đường đi sản xuất thôn Đăk Nu, Đăk Tăng (Đoạn từ trạm y tế đến rẫy ông A Bem)</t>
  </si>
  <si>
    <t>Bê tông hóa đường nội thôn Đăk Chờ (Đoạn từ nhà ông A Hjan đến A Chắc)</t>
  </si>
  <si>
    <t>Đường đi khu sản xuất thôn Đăk Nu (đoạn từ rẫy ông A Pheh đến A Théo)</t>
  </si>
  <si>
    <t xml:space="preserve">Đường thôn Đăk Chờ (đoạn nhà máy nước) </t>
  </si>
  <si>
    <t>Đường nội đồng thôn Đăk Nu (đoạn từ nhà ông A Dim đến ruộng ông A Thun)</t>
  </si>
  <si>
    <t>Đường đi khu sản xuất thôn Đăk Manh II (từ đất ông A Kần đến đất ông A Lái)</t>
  </si>
  <si>
    <t>Đường GTNT thôn Đăk Dé  (từ đất Ông A Thọ đến đất Ông A Công)</t>
  </si>
  <si>
    <t>Đường GTNT thôn Đăk Dé (từ đường ĐH53 đến đất ông A Xương)</t>
  </si>
  <si>
    <t>Đường GTNT thôn Đăk Manh I (từ đất bà Y Niu đến đất bà Y Bung)</t>
  </si>
  <si>
    <t>Đường đi khu sản xuất thôn Đăk Chờ (đoạn qua suối Đăk Sai)</t>
  </si>
  <si>
    <t xml:space="preserve">Đường đi khu sản xuất thôn Đăk Pung (đoạn dốc đá) </t>
  </si>
  <si>
    <t xml:space="preserve">Đường đi vào nghĩa địa thôn Đăk Chờ </t>
  </si>
  <si>
    <t>Đường đi khu sản xuất thôn Đăk Manh II (Từ đất nhà bà Y Đương đến đất nhà ông A Nào)</t>
  </si>
  <si>
    <t>PHỤ LỤC</t>
  </si>
  <si>
    <t>III</t>
  </si>
  <si>
    <t>Khu thể thao Đăk Tăng, xã Ngọk Tụ</t>
  </si>
  <si>
    <t>Dự án 6: Bảo tồn, phát huy giá trị văn hóa truyền thống tốt đẹp của các dân tộc thiểu số gắn với phát triển du lịch</t>
  </si>
  <si>
    <t>TỎNG CỘNG</t>
  </si>
  <si>
    <t>Bổ sung</t>
  </si>
  <si>
    <t xml:space="preserve">Kế hoạch đầu tư công trung hạn giai đoạn 2021 - 2025 và kế hoạch vốn đầu tư công năm 2025 về trước  kéo dài sang năm 2026 </t>
  </si>
  <si>
    <t>Tổng mức đầu tư</t>
  </si>
  <si>
    <t>PHỤ LỤC 01</t>
  </si>
  <si>
    <t>(Kèm theo Nghị quyết số:          /NQ-HĐND, ngày      /      /2026 của Ủy ban nhân dân xã Ngọk Tụ)</t>
  </si>
  <si>
    <t>Nguồn ngân sách xã chuyển nguồn</t>
  </si>
  <si>
    <t>Nguồn ngân sách tỉnh bổ sung tại Quyết định 691/QĐ-UBND, ngày 25/8/2026</t>
  </si>
  <si>
    <t xml:space="preserve">Nguồn ngân sách tỉnh bổ sung tại 334/QĐ-UBND ngày 22/5/2026 </t>
  </si>
  <si>
    <t>Trung tâm cung ứng dịch vụ công xã</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</si>
</sst>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_-* #,##0.00\ _₫_-;\-* #,##0.00\ _₫_-;_-* &quot;-&quot;??\ _₫_-;_-@_-"/>
    <numFmt numFmtId="165" formatCode="_-* #.##0.00\ _₫_-;\-* #.##0.00\ _₫_-;_-* &quot;-&quot;??\ _₫_-;_-@_-"/>
    <numFmt numFmtId="166" formatCode="_(* #,##0_);_(* \(#,##0\);_(* &quot;-&quot;??_);_(@_)"/>
    <numFmt numFmtId="167" formatCode="#,##0.0"/>
    <numFmt numFmtId="168" formatCode="_(* #,##0.000_);_(* \(#,##0.000\);_(* &quot;-&quot;??_);_(@_)"/>
  </numFmts>
  <fonts count="22" x14ac:knownFonts="1">
    <font>
      <sz val="14"/>
      <color theme="1"/>
      <name val="Times New Roman"/>
      <scheme val="minor"/>
    </font>
    <font>
      <sz val="11"/>
      <color theme="1"/>
      <name val="Times New Roman"/>
      <family val="2"/>
      <charset val="163"/>
      <scheme val="minor"/>
    </font>
    <font>
      <sz val="11"/>
      <color theme="1"/>
      <name val="Times New Roman"/>
      <family val="2"/>
      <charset val="163"/>
      <scheme val="minor"/>
    </font>
    <font>
      <sz val="11"/>
      <color theme="1"/>
      <name val="Times New Roman"/>
      <family val="2"/>
      <scheme val="minor"/>
    </font>
    <font>
      <sz val="14"/>
      <color theme="1"/>
      <name val="Times New Roman"/>
      <family val="1"/>
      <scheme val="minor"/>
    </font>
    <font>
      <sz val="14"/>
      <color theme="1"/>
      <name val="Times New Roman"/>
      <family val="2"/>
      <charset val="163"/>
    </font>
    <font>
      <sz val="10"/>
      <name val="Arial"/>
      <family val="2"/>
    </font>
    <font>
      <sz val="14"/>
      <color theme="1"/>
      <name val="Times New Roman"/>
      <family val="1"/>
      <charset val="163"/>
      <scheme val="minor"/>
    </font>
    <font>
      <b/>
      <sz val="10"/>
      <color theme="1"/>
      <name val="Times New Roman"/>
      <family val="1"/>
    </font>
    <font>
      <b/>
      <sz val="10"/>
      <name val="Times New Roman"/>
      <family val="1"/>
    </font>
    <font>
      <i/>
      <sz val="10"/>
      <name val="Times New Roman"/>
      <family val="1"/>
    </font>
    <font>
      <sz val="10"/>
      <name val="Times New Roman"/>
      <family val="1"/>
    </font>
    <font>
      <b/>
      <sz val="12"/>
      <name val="Times New Roman"/>
      <family val="1"/>
    </font>
    <font>
      <sz val="11"/>
      <color indexed="8"/>
      <name val="Calibri"/>
      <family val="2"/>
    </font>
    <font>
      <i/>
      <sz val="12"/>
      <name val="Times New Roman"/>
      <family val="1"/>
      <charset val="163"/>
    </font>
    <font>
      <sz val="10"/>
      <color theme="1"/>
      <name val="Times New Roman"/>
      <family val="1"/>
      <charset val="163"/>
    </font>
    <font>
      <sz val="10"/>
      <name val="Times New Roman"/>
      <family val="1"/>
      <charset val="163"/>
    </font>
    <font>
      <b/>
      <sz val="11"/>
      <name val="Times New Roman"/>
      <family val="1"/>
    </font>
    <font>
      <sz val="11"/>
      <color rgb="FF006100"/>
      <name val="Times New Roman"/>
      <family val="2"/>
      <scheme val="minor"/>
    </font>
    <font>
      <b/>
      <sz val="11"/>
      <color theme="1"/>
      <name val="Times New Roman"/>
      <family val="1"/>
    </font>
    <font>
      <b/>
      <i/>
      <sz val="10"/>
      <color theme="1"/>
      <name val="Times New Roman"/>
      <family val="1"/>
    </font>
    <font>
      <b/>
      <i/>
      <sz val="10"/>
      <name val="Times New Roman"/>
      <family val="1"/>
    </font>
  </fonts>
  <fills count="3">
    <fill>
      <patternFill patternType="none"/>
    </fill>
    <fill>
      <patternFill patternType="gray125"/>
    </fill>
    <fill>
      <patternFill patternType="solid">
        <fgColor rgb="FFC6EFCE"/>
      </patternFill>
    </fill>
  </fills>
  <borders count="1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43" fontId="4" fillId="0" borderId="0" applyFont="0" applyFill="0" applyBorder="0" applyAlignment="0" applyProtection="0"/>
    <xf numFmtId="0" fontId="3" fillId="0" borderId="1"/>
    <xf numFmtId="41" fontId="5" fillId="0" borderId="1" applyFont="0" applyFill="0" applyBorder="0" applyAlignment="0" applyProtection="0"/>
    <xf numFmtId="0" fontId="2" fillId="0" borderId="1"/>
    <xf numFmtId="165" fontId="2" fillId="0" borderId="1" applyFont="0" applyFill="0" applyBorder="0" applyAlignment="0" applyProtection="0"/>
    <xf numFmtId="0" fontId="3" fillId="0" borderId="1"/>
    <xf numFmtId="43" fontId="6" fillId="0" borderId="1" applyFont="0" applyFill="0" applyBorder="0" applyAlignment="0" applyProtection="0"/>
    <xf numFmtId="0" fontId="7" fillId="0" borderId="1"/>
    <xf numFmtId="43" fontId="4" fillId="0" borderId="1" applyFont="0" applyFill="0" applyBorder="0" applyAlignment="0" applyProtection="0"/>
    <xf numFmtId="0" fontId="3" fillId="0" borderId="1"/>
    <xf numFmtId="0" fontId="1" fillId="0" borderId="1"/>
    <xf numFmtId="43" fontId="13" fillId="0" borderId="1" applyFont="0" applyFill="0" applyBorder="0" applyAlignment="0" applyProtection="0"/>
    <xf numFmtId="0" fontId="18" fillId="2" borderId="1" applyNumberFormat="0" applyBorder="0" applyAlignment="0" applyProtection="0"/>
    <xf numFmtId="0" fontId="6" fillId="0" borderId="1"/>
  </cellStyleXfs>
  <cellXfs count="55">
    <xf numFmtId="0" fontId="0" fillId="0" borderId="0" xfId="0"/>
    <xf numFmtId="0" fontId="11" fillId="0" borderId="0" xfId="0" applyFont="1" applyAlignment="1">
      <alignment vertical="center"/>
    </xf>
    <xf numFmtId="0" fontId="9" fillId="0" borderId="1" xfId="10" applyFont="1" applyAlignment="1">
      <alignment horizontal="center" vertical="center"/>
    </xf>
    <xf numFmtId="0" fontId="11" fillId="0" borderId="1" xfId="10" applyFont="1" applyAlignment="1">
      <alignment vertical="center"/>
    </xf>
    <xf numFmtId="0" fontId="10" fillId="0" borderId="3" xfId="10" applyFont="1" applyBorder="1" applyAlignment="1">
      <alignment horizontal="right" vertical="center"/>
    </xf>
    <xf numFmtId="166" fontId="9" fillId="0" borderId="6" xfId="11" applyNumberFormat="1" applyFont="1" applyBorder="1" applyAlignment="1">
      <alignment horizontal="center" vertical="center" wrapText="1"/>
    </xf>
    <xf numFmtId="0" fontId="9" fillId="0" borderId="6" xfId="11" applyFont="1" applyBorder="1" applyAlignment="1">
      <alignment horizontal="center" vertical="center" wrapText="1"/>
    </xf>
    <xf numFmtId="166" fontId="9" fillId="0" borderId="2" xfId="11" applyNumberFormat="1" applyFont="1" applyBorder="1" applyAlignment="1">
      <alignment horizontal="center" vertical="center" wrapText="1"/>
    </xf>
    <xf numFmtId="0" fontId="8" fillId="0" borderId="2" xfId="0" applyFont="1" applyBorder="1" applyAlignment="1">
      <alignment horizontal="center" vertical="center"/>
    </xf>
    <xf numFmtId="166" fontId="9" fillId="0" borderId="2" xfId="1" applyNumberFormat="1" applyFont="1" applyFill="1" applyBorder="1" applyAlignment="1">
      <alignment vertical="center"/>
    </xf>
    <xf numFmtId="0" fontId="9" fillId="0" borderId="0" xfId="0" applyFont="1" applyAlignment="1">
      <alignment vertical="center"/>
    </xf>
    <xf numFmtId="0" fontId="9" fillId="0" borderId="2" xfId="0" applyFont="1" applyBorder="1" applyAlignment="1">
      <alignment horizontal="left" vertical="center" wrapText="1"/>
    </xf>
    <xf numFmtId="0" fontId="15" fillId="0" borderId="2" xfId="0" applyFont="1" applyBorder="1" applyAlignment="1">
      <alignment horizontal="center" vertical="center"/>
    </xf>
    <xf numFmtId="0" fontId="16" fillId="0" borderId="2" xfId="0" applyFont="1" applyBorder="1" applyAlignment="1">
      <alignment horizontal="left" vertical="center" wrapText="1"/>
    </xf>
    <xf numFmtId="166" fontId="16" fillId="0" borderId="2" xfId="1" applyNumberFormat="1" applyFont="1" applyFill="1" applyBorder="1" applyAlignment="1">
      <alignment vertical="center"/>
    </xf>
    <xf numFmtId="0" fontId="16" fillId="0" borderId="0" xfId="0" applyFont="1" applyAlignment="1">
      <alignment vertical="center"/>
    </xf>
    <xf numFmtId="43" fontId="16" fillId="0" borderId="2" xfId="1" applyFont="1" applyFill="1" applyBorder="1" applyAlignment="1">
      <alignment vertical="center"/>
    </xf>
    <xf numFmtId="43" fontId="9" fillId="0" borderId="2" xfId="1" applyFont="1" applyFill="1" applyBorder="1" applyAlignment="1">
      <alignment vertical="center"/>
    </xf>
    <xf numFmtId="0" fontId="16" fillId="0" borderId="2" xfId="0" applyFont="1" applyBorder="1" applyAlignment="1">
      <alignment horizontal="center" vertical="center" wrapText="1"/>
    </xf>
    <xf numFmtId="164" fontId="9" fillId="0" borderId="0" xfId="0" applyNumberFormat="1" applyFont="1" applyAlignment="1">
      <alignment vertical="center"/>
    </xf>
    <xf numFmtId="168" fontId="9" fillId="0" borderId="2" xfId="1" applyNumberFormat="1" applyFont="1" applyFill="1" applyBorder="1" applyAlignment="1">
      <alignment vertical="center"/>
    </xf>
    <xf numFmtId="0" fontId="19" fillId="0" borderId="2" xfId="0" applyFont="1" applyBorder="1" applyAlignment="1">
      <alignment horizontal="center" vertical="center"/>
    </xf>
    <xf numFmtId="0" fontId="17" fillId="0" borderId="2" xfId="0" applyFont="1" applyBorder="1" applyAlignment="1">
      <alignment horizontal="left" vertical="center" wrapText="1"/>
    </xf>
    <xf numFmtId="43" fontId="17" fillId="0" borderId="2" xfId="1" applyFont="1" applyFill="1" applyBorder="1" applyAlignment="1">
      <alignment vertical="center"/>
    </xf>
    <xf numFmtId="0" fontId="17" fillId="0" borderId="0" xfId="0" applyFont="1" applyAlignment="1">
      <alignment vertical="center"/>
    </xf>
    <xf numFmtId="0" fontId="17" fillId="0" borderId="2" xfId="0" applyFont="1" applyBorder="1" applyAlignment="1">
      <alignment horizontal="center" vertical="center" wrapText="1"/>
    </xf>
    <xf numFmtId="164" fontId="11" fillId="0" borderId="0" xfId="0" applyNumberFormat="1" applyFont="1" applyAlignment="1">
      <alignment vertical="center"/>
    </xf>
    <xf numFmtId="0" fontId="20" fillId="0" borderId="2" xfId="0" applyFont="1" applyBorder="1" applyAlignment="1">
      <alignment horizontal="center" vertical="center"/>
    </xf>
    <xf numFmtId="0" fontId="21" fillId="0" borderId="2" xfId="0" applyFont="1" applyBorder="1" applyAlignment="1">
      <alignment horizontal="left" vertical="center" wrapText="1"/>
    </xf>
    <xf numFmtId="43" fontId="21" fillId="0" borderId="2" xfId="1" applyFont="1" applyFill="1" applyBorder="1" applyAlignment="1">
      <alignment vertical="center"/>
    </xf>
    <xf numFmtId="166" fontId="21" fillId="0" borderId="2" xfId="1" applyNumberFormat="1" applyFont="1" applyFill="1" applyBorder="1" applyAlignment="1">
      <alignment vertical="center"/>
    </xf>
    <xf numFmtId="168" fontId="21" fillId="0" borderId="1" xfId="1" applyNumberFormat="1" applyFont="1" applyFill="1" applyBorder="1" applyAlignment="1">
      <alignment vertical="center"/>
    </xf>
    <xf numFmtId="164" fontId="21" fillId="0" borderId="0" xfId="0" applyNumberFormat="1" applyFont="1" applyAlignment="1">
      <alignment vertical="center"/>
    </xf>
    <xf numFmtId="0" fontId="21" fillId="0" borderId="0" xfId="0" applyFont="1" applyAlignment="1">
      <alignment vertical="center"/>
    </xf>
    <xf numFmtId="166" fontId="9" fillId="0" borderId="2" xfId="11" applyNumberFormat="1" applyFont="1" applyBorder="1" applyAlignment="1">
      <alignment horizontal="center" vertical="center" wrapText="1"/>
    </xf>
    <xf numFmtId="0" fontId="11" fillId="0" borderId="2" xfId="11" applyFont="1" applyBorder="1" applyAlignment="1">
      <alignment vertical="center"/>
    </xf>
    <xf numFmtId="167" fontId="9" fillId="0" borderId="2" xfId="11" applyNumberFormat="1" applyFont="1" applyBorder="1" applyAlignment="1">
      <alignment horizontal="center" vertical="center" wrapText="1"/>
    </xf>
    <xf numFmtId="0" fontId="9" fillId="0" borderId="7" xfId="10" applyFont="1" applyBorder="1" applyAlignment="1">
      <alignment horizontal="center" vertical="center" wrapText="1"/>
    </xf>
    <xf numFmtId="0" fontId="9" fillId="0" borderId="8" xfId="10" applyFont="1" applyBorder="1" applyAlignment="1">
      <alignment horizontal="center" vertical="center" wrapText="1"/>
    </xf>
    <xf numFmtId="0" fontId="9" fillId="0" borderId="9" xfId="10" applyFont="1" applyBorder="1" applyAlignment="1">
      <alignment horizontal="center" vertical="center" wrapText="1"/>
    </xf>
    <xf numFmtId="167" fontId="9" fillId="0" borderId="7" xfId="11" applyNumberFormat="1" applyFont="1" applyBorder="1" applyAlignment="1">
      <alignment horizontal="center" vertical="center" wrapText="1"/>
    </xf>
    <xf numFmtId="167" fontId="9" fillId="0" borderId="9" xfId="11" applyNumberFormat="1" applyFont="1" applyBorder="1" applyAlignment="1">
      <alignment horizontal="center" vertical="center" wrapText="1"/>
    </xf>
    <xf numFmtId="0" fontId="9" fillId="0" borderId="7" xfId="11" applyFont="1" applyBorder="1" applyAlignment="1">
      <alignment horizontal="center" vertical="center" wrapText="1"/>
    </xf>
    <xf numFmtId="0" fontId="9" fillId="0" borderId="9"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8" xfId="11" applyFont="1" applyBorder="1" applyAlignment="1">
      <alignment horizontal="center" vertical="center" wrapText="1"/>
    </xf>
    <xf numFmtId="0" fontId="9" fillId="0" borderId="2" xfId="10" applyFont="1" applyBorder="1" applyAlignment="1">
      <alignment horizontal="center" vertical="center" wrapText="1"/>
    </xf>
    <xf numFmtId="0" fontId="9" fillId="0" borderId="2" xfId="11" applyFont="1" applyBorder="1" applyAlignment="1">
      <alignment horizontal="center" vertical="center" wrapText="1"/>
    </xf>
    <xf numFmtId="0" fontId="12" fillId="0" borderId="1" xfId="10" applyFont="1" applyAlignment="1">
      <alignment horizontal="center" vertical="center" wrapText="1"/>
    </xf>
    <xf numFmtId="0" fontId="14" fillId="0" borderId="1" xfId="10" applyFont="1" applyAlignment="1">
      <alignment horizontal="center" vertical="center" wrapText="1"/>
    </xf>
    <xf numFmtId="0" fontId="10" fillId="0" borderId="3" xfId="10" applyFont="1" applyBorder="1" applyAlignment="1">
      <alignment horizontal="center" vertical="center"/>
    </xf>
    <xf numFmtId="0" fontId="9" fillId="0" borderId="2" xfId="10" applyFont="1" applyBorder="1" applyAlignment="1">
      <alignment horizontal="center" vertical="center"/>
    </xf>
    <xf numFmtId="0" fontId="9" fillId="0" borderId="5" xfId="10" applyFont="1" applyBorder="1" applyAlignment="1">
      <alignment horizontal="center" vertical="center" wrapText="1"/>
    </xf>
    <xf numFmtId="0" fontId="9" fillId="0" borderId="6" xfId="10" applyFont="1" applyBorder="1" applyAlignment="1">
      <alignment horizontal="center" vertical="center" wrapText="1"/>
    </xf>
    <xf numFmtId="0" fontId="9" fillId="0" borderId="4" xfId="10" applyFont="1" applyBorder="1" applyAlignment="1">
      <alignment horizontal="center" vertical="center" wrapText="1"/>
    </xf>
  </cellXfs>
  <cellStyles count="15">
    <cellStyle name="Bình thường 2" xfId="10"/>
    <cellStyle name="Comma" xfId="1" builtinId="3"/>
    <cellStyle name="Comma [0] 5" xfId="3"/>
    <cellStyle name="Comma 10 3" xfId="7"/>
    <cellStyle name="Comma 2" xfId="5"/>
    <cellStyle name="Comma 3" xfId="9"/>
    <cellStyle name="Comma 4 2" xfId="12"/>
    <cellStyle name="Good 2" xfId="13"/>
    <cellStyle name="Normal" xfId="0" builtinId="0"/>
    <cellStyle name="Normal 10 2 3 2" xfId="11"/>
    <cellStyle name="Normal 2" xfId="4"/>
    <cellStyle name="Normal 2 2" xfId="14"/>
    <cellStyle name="Normal 2 3 3 2" xfId="2"/>
    <cellStyle name="Normal 3" xfId="8"/>
    <cellStyle name="Normal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topLeftCell="A13" workbookViewId="0">
      <selection activeCell="B18" sqref="B18"/>
    </sheetView>
  </sheetViews>
  <sheetFormatPr defaultColWidth="7.140625" defaultRowHeight="13" x14ac:dyDescent="0.4"/>
  <cols>
    <col min="1" max="1" width="4.35546875" style="1" customWidth="1"/>
    <col min="2" max="2" width="21.42578125" style="1" customWidth="1"/>
    <col min="3" max="3" width="8.2109375" style="1" customWidth="1"/>
    <col min="4" max="4" width="7.78515625" style="1" customWidth="1"/>
    <col min="5" max="5" width="5.85546875" style="1" customWidth="1"/>
    <col min="6" max="6" width="6.5703125" style="1" customWidth="1"/>
    <col min="7" max="7" width="6.42578125" style="1" customWidth="1"/>
    <col min="8" max="8" width="6.140625" style="1" customWidth="1"/>
    <col min="9" max="9" width="7.2109375" style="1" customWidth="1"/>
    <col min="10" max="10" width="6.35546875" style="1" customWidth="1"/>
    <col min="11" max="11" width="6.78515625" style="1" customWidth="1"/>
    <col min="12" max="12" width="5.640625" style="1" customWidth="1"/>
    <col min="13" max="13" width="7" style="1" customWidth="1"/>
    <col min="14" max="14" width="6.140625" style="1" customWidth="1"/>
    <col min="15" max="15" width="5.640625" style="1" customWidth="1"/>
    <col min="16" max="16" width="5.35546875" style="1" customWidth="1"/>
    <col min="17" max="17" width="8.35546875" style="1" customWidth="1"/>
    <col min="18" max="18" width="8.85546875" style="1" customWidth="1"/>
    <col min="19" max="19" width="6.2109375" style="1" customWidth="1"/>
    <col min="20" max="20" width="7.35546875" style="1" customWidth="1"/>
    <col min="21" max="21" width="7.640625" style="1" customWidth="1"/>
    <col min="22" max="22" width="6.78515625" style="1" customWidth="1"/>
    <col min="23" max="23" width="5.640625" style="1" customWidth="1"/>
    <col min="24" max="24" width="11.640625" style="1" hidden="1" customWidth="1"/>
    <col min="25" max="25" width="12.140625" style="1" hidden="1" customWidth="1"/>
    <col min="26" max="16384" width="7.140625" style="1"/>
  </cols>
  <sheetData>
    <row r="1" spans="1:25" ht="16.5" customHeight="1" x14ac:dyDescent="0.4">
      <c r="A1" s="48" t="s">
        <v>49</v>
      </c>
      <c r="B1" s="48"/>
      <c r="C1" s="48"/>
      <c r="D1" s="48"/>
      <c r="E1" s="48"/>
      <c r="F1" s="48"/>
      <c r="G1" s="48"/>
      <c r="H1" s="48"/>
      <c r="I1" s="48"/>
      <c r="J1" s="48"/>
      <c r="K1" s="48"/>
      <c r="L1" s="48"/>
      <c r="M1" s="48"/>
      <c r="N1" s="48"/>
      <c r="O1" s="48"/>
      <c r="P1" s="48"/>
      <c r="Q1" s="48"/>
      <c r="R1" s="48"/>
      <c r="S1" s="48"/>
      <c r="T1" s="48"/>
      <c r="U1" s="48"/>
      <c r="V1" s="48"/>
      <c r="W1" s="48"/>
    </row>
    <row r="2" spans="1:25" ht="45.75" customHeight="1" x14ac:dyDescent="0.4">
      <c r="A2" s="48" t="s">
        <v>20</v>
      </c>
      <c r="B2" s="48"/>
      <c r="C2" s="48"/>
      <c r="D2" s="48"/>
      <c r="E2" s="48"/>
      <c r="F2" s="48"/>
      <c r="G2" s="48"/>
      <c r="H2" s="48"/>
      <c r="I2" s="48"/>
      <c r="J2" s="48"/>
      <c r="K2" s="48"/>
      <c r="L2" s="48"/>
      <c r="M2" s="48"/>
      <c r="N2" s="48"/>
      <c r="O2" s="48"/>
      <c r="P2" s="48"/>
      <c r="Q2" s="48"/>
      <c r="R2" s="48"/>
      <c r="S2" s="48"/>
      <c r="T2" s="48"/>
      <c r="U2" s="48"/>
      <c r="V2" s="48"/>
      <c r="W2" s="48"/>
    </row>
    <row r="3" spans="1:25" ht="15" x14ac:dyDescent="0.4">
      <c r="A3" s="48" t="s">
        <v>19</v>
      </c>
      <c r="B3" s="48"/>
      <c r="C3" s="48"/>
      <c r="D3" s="48"/>
      <c r="E3" s="48"/>
      <c r="F3" s="48"/>
      <c r="G3" s="48"/>
      <c r="H3" s="48"/>
      <c r="I3" s="48"/>
      <c r="J3" s="48"/>
      <c r="K3" s="48"/>
      <c r="L3" s="48"/>
      <c r="M3" s="48"/>
      <c r="N3" s="48"/>
      <c r="O3" s="48"/>
      <c r="P3" s="48"/>
      <c r="Q3" s="48"/>
      <c r="R3" s="48"/>
      <c r="S3" s="48"/>
      <c r="T3" s="48"/>
      <c r="U3" s="48"/>
      <c r="V3" s="48"/>
      <c r="W3" s="48"/>
    </row>
    <row r="4" spans="1:25" ht="15.5" x14ac:dyDescent="0.4">
      <c r="A4" s="49" t="s">
        <v>50</v>
      </c>
      <c r="B4" s="49"/>
      <c r="C4" s="49"/>
      <c r="D4" s="49"/>
      <c r="E4" s="49"/>
      <c r="F4" s="49"/>
      <c r="G4" s="49"/>
      <c r="H4" s="49"/>
      <c r="I4" s="49"/>
      <c r="J4" s="49"/>
      <c r="K4" s="49"/>
      <c r="L4" s="49"/>
      <c r="M4" s="49"/>
      <c r="N4" s="49"/>
      <c r="O4" s="49"/>
      <c r="P4" s="49"/>
      <c r="Q4" s="49"/>
      <c r="R4" s="49"/>
      <c r="S4" s="49"/>
      <c r="T4" s="49"/>
      <c r="U4" s="49"/>
      <c r="V4" s="49"/>
      <c r="W4" s="49"/>
    </row>
    <row r="5" spans="1:25" ht="18.75" customHeight="1" x14ac:dyDescent="0.4">
      <c r="A5" s="2"/>
      <c r="B5" s="3"/>
      <c r="C5" s="3"/>
      <c r="D5" s="3"/>
      <c r="E5" s="3"/>
      <c r="F5" s="3"/>
      <c r="G5" s="3"/>
      <c r="H5" s="3"/>
      <c r="I5" s="3"/>
      <c r="J5" s="3"/>
      <c r="K5" s="3"/>
      <c r="L5" s="3"/>
      <c r="M5" s="3"/>
      <c r="N5" s="3"/>
      <c r="O5" s="3"/>
      <c r="P5" s="3"/>
      <c r="Q5" s="4"/>
      <c r="R5" s="4"/>
      <c r="S5" s="4"/>
      <c r="T5" s="50" t="s">
        <v>7</v>
      </c>
      <c r="U5" s="50"/>
      <c r="V5" s="50"/>
      <c r="W5" s="50"/>
    </row>
    <row r="6" spans="1:25" ht="46.5" customHeight="1" x14ac:dyDescent="0.4">
      <c r="A6" s="46" t="s">
        <v>0</v>
      </c>
      <c r="B6" s="46" t="s">
        <v>23</v>
      </c>
      <c r="C6" s="37" t="s">
        <v>47</v>
      </c>
      <c r="D6" s="38"/>
      <c r="E6" s="38"/>
      <c r="F6" s="38"/>
      <c r="G6" s="38"/>
      <c r="H6" s="39"/>
      <c r="I6" s="47" t="s">
        <v>8</v>
      </c>
      <c r="J6" s="47"/>
      <c r="K6" s="47"/>
      <c r="L6" s="47"/>
      <c r="M6" s="47"/>
      <c r="N6" s="47"/>
      <c r="O6" s="47"/>
      <c r="P6" s="47"/>
      <c r="Q6" s="37" t="s">
        <v>9</v>
      </c>
      <c r="R6" s="38"/>
      <c r="S6" s="38"/>
      <c r="T6" s="38"/>
      <c r="U6" s="38"/>
      <c r="V6" s="39"/>
      <c r="W6" s="46" t="s">
        <v>10</v>
      </c>
    </row>
    <row r="7" spans="1:25" ht="41.25" customHeight="1" x14ac:dyDescent="0.4">
      <c r="A7" s="46"/>
      <c r="B7" s="46"/>
      <c r="C7" s="44" t="s">
        <v>14</v>
      </c>
      <c r="D7" s="44"/>
      <c r="E7" s="44"/>
      <c r="F7" s="44" t="s">
        <v>12</v>
      </c>
      <c r="G7" s="44"/>
      <c r="H7" s="44"/>
      <c r="I7" s="42" t="s">
        <v>11</v>
      </c>
      <c r="J7" s="45"/>
      <c r="K7" s="45"/>
      <c r="L7" s="45"/>
      <c r="M7" s="42" t="s">
        <v>13</v>
      </c>
      <c r="N7" s="45"/>
      <c r="O7" s="45"/>
      <c r="P7" s="45"/>
      <c r="Q7" s="46" t="s">
        <v>14</v>
      </c>
      <c r="R7" s="46"/>
      <c r="S7" s="46"/>
      <c r="T7" s="47" t="s">
        <v>15</v>
      </c>
      <c r="U7" s="47"/>
      <c r="V7" s="47"/>
      <c r="W7" s="51"/>
    </row>
    <row r="8" spans="1:25" ht="15" customHeight="1" x14ac:dyDescent="0.4">
      <c r="A8" s="46"/>
      <c r="B8" s="46"/>
      <c r="C8" s="34" t="s">
        <v>2</v>
      </c>
      <c r="D8" s="36" t="s">
        <v>3</v>
      </c>
      <c r="E8" s="35"/>
      <c r="F8" s="34" t="s">
        <v>2</v>
      </c>
      <c r="G8" s="36" t="s">
        <v>3</v>
      </c>
      <c r="H8" s="35"/>
      <c r="I8" s="40" t="s">
        <v>1</v>
      </c>
      <c r="J8" s="41"/>
      <c r="K8" s="42" t="s">
        <v>16</v>
      </c>
      <c r="L8" s="43"/>
      <c r="M8" s="40" t="s">
        <v>1</v>
      </c>
      <c r="N8" s="41"/>
      <c r="O8" s="42" t="s">
        <v>16</v>
      </c>
      <c r="P8" s="43"/>
      <c r="Q8" s="34" t="s">
        <v>2</v>
      </c>
      <c r="R8" s="36" t="s">
        <v>3</v>
      </c>
      <c r="S8" s="35"/>
      <c r="T8" s="34" t="s">
        <v>2</v>
      </c>
      <c r="U8" s="36" t="s">
        <v>3</v>
      </c>
      <c r="V8" s="35"/>
      <c r="W8" s="51"/>
    </row>
    <row r="9" spans="1:25" ht="20.25" customHeight="1" x14ac:dyDescent="0.4">
      <c r="A9" s="46"/>
      <c r="B9" s="46"/>
      <c r="C9" s="35"/>
      <c r="D9" s="5" t="s">
        <v>1</v>
      </c>
      <c r="E9" s="6" t="s">
        <v>16</v>
      </c>
      <c r="F9" s="35"/>
      <c r="G9" s="5" t="s">
        <v>1</v>
      </c>
      <c r="H9" s="6" t="s">
        <v>16</v>
      </c>
      <c r="I9" s="7" t="s">
        <v>4</v>
      </c>
      <c r="J9" s="7" t="s">
        <v>5</v>
      </c>
      <c r="K9" s="7" t="s">
        <v>4</v>
      </c>
      <c r="L9" s="7" t="s">
        <v>5</v>
      </c>
      <c r="M9" s="7" t="s">
        <v>4</v>
      </c>
      <c r="N9" s="7" t="s">
        <v>5</v>
      </c>
      <c r="O9" s="7" t="s">
        <v>4</v>
      </c>
      <c r="P9" s="7" t="s">
        <v>5</v>
      </c>
      <c r="Q9" s="35"/>
      <c r="R9" s="5" t="s">
        <v>1</v>
      </c>
      <c r="S9" s="6" t="s">
        <v>16</v>
      </c>
      <c r="T9" s="35"/>
      <c r="U9" s="5" t="s">
        <v>1</v>
      </c>
      <c r="V9" s="6" t="s">
        <v>16</v>
      </c>
      <c r="W9" s="51"/>
    </row>
    <row r="10" spans="1:25" s="10" customFormat="1" ht="42" customHeight="1" x14ac:dyDescent="0.4">
      <c r="A10" s="8" t="s">
        <v>6</v>
      </c>
      <c r="B10" s="11" t="s">
        <v>17</v>
      </c>
      <c r="C10" s="17">
        <f>C12</f>
        <v>2026</v>
      </c>
      <c r="D10" s="17">
        <f t="shared" ref="D10:V10" si="0">D12</f>
        <v>2026</v>
      </c>
      <c r="E10" s="17">
        <f t="shared" si="0"/>
        <v>0</v>
      </c>
      <c r="F10" s="17">
        <f t="shared" si="0"/>
        <v>11.372</v>
      </c>
      <c r="G10" s="17">
        <f t="shared" si="0"/>
        <v>11.372</v>
      </c>
      <c r="H10" s="17">
        <f t="shared" si="0"/>
        <v>0</v>
      </c>
      <c r="I10" s="17">
        <f t="shared" si="0"/>
        <v>0</v>
      </c>
      <c r="J10" s="17">
        <f>J12</f>
        <v>11.372</v>
      </c>
      <c r="K10" s="17">
        <f t="shared" si="0"/>
        <v>0</v>
      </c>
      <c r="L10" s="17">
        <f t="shared" si="0"/>
        <v>0</v>
      </c>
      <c r="M10" s="17">
        <f t="shared" si="0"/>
        <v>0</v>
      </c>
      <c r="N10" s="17">
        <f t="shared" si="0"/>
        <v>11.372</v>
      </c>
      <c r="O10" s="17">
        <f t="shared" si="0"/>
        <v>0</v>
      </c>
      <c r="P10" s="17">
        <f t="shared" si="0"/>
        <v>0</v>
      </c>
      <c r="Q10" s="17">
        <f t="shared" si="0"/>
        <v>2014.6279999999999</v>
      </c>
      <c r="R10" s="17">
        <f t="shared" si="0"/>
        <v>2014.6279999999999</v>
      </c>
      <c r="S10" s="17">
        <f t="shared" si="0"/>
        <v>0</v>
      </c>
      <c r="T10" s="17">
        <f t="shared" si="0"/>
        <v>0</v>
      </c>
      <c r="U10" s="17">
        <f t="shared" si="0"/>
        <v>0</v>
      </c>
      <c r="V10" s="17">
        <f t="shared" si="0"/>
        <v>0</v>
      </c>
      <c r="W10" s="9"/>
      <c r="X10" s="19" t="e">
        <f>#REF!-#REF!</f>
        <v>#REF!</v>
      </c>
      <c r="Y10" s="19" t="e">
        <f>#REF!-#REF!</f>
        <v>#REF!</v>
      </c>
    </row>
    <row r="11" spans="1:25" s="33" customFormat="1" ht="30" customHeight="1" x14ac:dyDescent="0.4">
      <c r="A11" s="27">
        <v>1</v>
      </c>
      <c r="B11" s="28" t="s">
        <v>51</v>
      </c>
      <c r="C11" s="29">
        <f>C12</f>
        <v>2026</v>
      </c>
      <c r="D11" s="29">
        <f t="shared" ref="D11:V11" si="1">D12</f>
        <v>2026</v>
      </c>
      <c r="E11" s="29">
        <f t="shared" si="1"/>
        <v>0</v>
      </c>
      <c r="F11" s="29">
        <f t="shared" si="1"/>
        <v>11.372</v>
      </c>
      <c r="G11" s="29">
        <f t="shared" si="1"/>
        <v>11.372</v>
      </c>
      <c r="H11" s="29">
        <f t="shared" si="1"/>
        <v>0</v>
      </c>
      <c r="I11" s="29">
        <f t="shared" si="1"/>
        <v>0</v>
      </c>
      <c r="J11" s="29">
        <f t="shared" si="1"/>
        <v>11.372</v>
      </c>
      <c r="K11" s="29">
        <f t="shared" si="1"/>
        <v>0</v>
      </c>
      <c r="L11" s="29">
        <f t="shared" si="1"/>
        <v>0</v>
      </c>
      <c r="M11" s="29">
        <f t="shared" si="1"/>
        <v>0</v>
      </c>
      <c r="N11" s="29">
        <f t="shared" si="1"/>
        <v>11.372</v>
      </c>
      <c r="O11" s="29">
        <f t="shared" si="1"/>
        <v>0</v>
      </c>
      <c r="P11" s="29">
        <f t="shared" si="1"/>
        <v>0</v>
      </c>
      <c r="Q11" s="29">
        <f t="shared" si="1"/>
        <v>2014.6279999999999</v>
      </c>
      <c r="R11" s="29">
        <f t="shared" si="1"/>
        <v>2014.6279999999999</v>
      </c>
      <c r="S11" s="29">
        <f t="shared" si="1"/>
        <v>0</v>
      </c>
      <c r="T11" s="29">
        <f t="shared" si="1"/>
        <v>0</v>
      </c>
      <c r="U11" s="29">
        <f t="shared" si="1"/>
        <v>0</v>
      </c>
      <c r="V11" s="29">
        <f t="shared" si="1"/>
        <v>0</v>
      </c>
      <c r="W11" s="30"/>
      <c r="X11" s="31"/>
      <c r="Y11" s="32"/>
    </row>
    <row r="12" spans="1:25" s="15" customFormat="1" ht="40.5" customHeight="1" x14ac:dyDescent="0.4">
      <c r="A12" s="12"/>
      <c r="B12" s="13" t="s">
        <v>24</v>
      </c>
      <c r="C12" s="16">
        <f>SUM(D12:E12)</f>
        <v>2026</v>
      </c>
      <c r="D12" s="16">
        <v>2026</v>
      </c>
      <c r="E12" s="16"/>
      <c r="F12" s="16">
        <f>SUM(G12:H12)</f>
        <v>11.372</v>
      </c>
      <c r="G12" s="16">
        <v>11.372</v>
      </c>
      <c r="H12" s="16">
        <v>0</v>
      </c>
      <c r="I12" s="16"/>
      <c r="J12" s="16">
        <v>11.372</v>
      </c>
      <c r="K12" s="16"/>
      <c r="L12" s="16"/>
      <c r="M12" s="16"/>
      <c r="N12" s="16">
        <v>11.372</v>
      </c>
      <c r="O12" s="16"/>
      <c r="P12" s="16">
        <v>0</v>
      </c>
      <c r="Q12" s="16">
        <f>SUM(R12:S12)</f>
        <v>2014.6279999999999</v>
      </c>
      <c r="R12" s="16">
        <f>D12-J12+I12</f>
        <v>2014.6279999999999</v>
      </c>
      <c r="S12" s="16">
        <f>E12+K12-L12</f>
        <v>0</v>
      </c>
      <c r="T12" s="16">
        <f>SUM(U12:V12)</f>
        <v>0</v>
      </c>
      <c r="U12" s="16">
        <f>G12+M12-N12</f>
        <v>0</v>
      </c>
      <c r="V12" s="16">
        <f>H12+O12+P12</f>
        <v>0</v>
      </c>
      <c r="W12" s="14"/>
    </row>
    <row r="13" spans="1:25" s="10" customFormat="1" ht="83.25" customHeight="1" x14ac:dyDescent="0.4">
      <c r="A13" s="8" t="s">
        <v>26</v>
      </c>
      <c r="B13" s="11" t="s">
        <v>18</v>
      </c>
      <c r="C13" s="17">
        <f>C14+C17</f>
        <v>9352</v>
      </c>
      <c r="D13" s="17">
        <f t="shared" ref="D13:V13" si="2">D14+D17</f>
        <v>8882</v>
      </c>
      <c r="E13" s="17">
        <f t="shared" si="2"/>
        <v>470</v>
      </c>
      <c r="F13" s="17">
        <f t="shared" si="2"/>
        <v>279.54309099999989</v>
      </c>
      <c r="G13" s="17">
        <f t="shared" si="2"/>
        <v>267.87209099999995</v>
      </c>
      <c r="H13" s="17">
        <f t="shared" si="2"/>
        <v>11.670999999999999</v>
      </c>
      <c r="I13" s="17">
        <f t="shared" si="2"/>
        <v>4064.8770909999998</v>
      </c>
      <c r="J13" s="17">
        <f t="shared" si="2"/>
        <v>253.50509099999999</v>
      </c>
      <c r="K13" s="17">
        <f t="shared" si="2"/>
        <v>500</v>
      </c>
      <c r="L13" s="17">
        <f t="shared" si="2"/>
        <v>0</v>
      </c>
      <c r="M13" s="17">
        <f t="shared" si="2"/>
        <v>4064.8770909999998</v>
      </c>
      <c r="N13" s="17">
        <f t="shared" si="2"/>
        <v>253.50509099999999</v>
      </c>
      <c r="O13" s="17">
        <f t="shared" si="2"/>
        <v>500</v>
      </c>
      <c r="P13" s="17">
        <f t="shared" si="2"/>
        <v>0</v>
      </c>
      <c r="Q13" s="17">
        <f t="shared" si="2"/>
        <v>13663.372000000001</v>
      </c>
      <c r="R13" s="17">
        <f t="shared" si="2"/>
        <v>12693.372000000001</v>
      </c>
      <c r="S13" s="17">
        <f t="shared" si="2"/>
        <v>970</v>
      </c>
      <c r="T13" s="17">
        <f t="shared" si="2"/>
        <v>4590.9150909999998</v>
      </c>
      <c r="U13" s="17">
        <f t="shared" si="2"/>
        <v>4079.244091</v>
      </c>
      <c r="V13" s="17">
        <f t="shared" si="2"/>
        <v>511.67099999999999</v>
      </c>
      <c r="W13" s="9"/>
      <c r="X13" s="20"/>
      <c r="Y13" s="19"/>
    </row>
    <row r="14" spans="1:25" s="33" customFormat="1" ht="30" customHeight="1" x14ac:dyDescent="0.4">
      <c r="A14" s="27">
        <v>1</v>
      </c>
      <c r="B14" s="28" t="s">
        <v>51</v>
      </c>
      <c r="C14" s="29">
        <f>SUM(C15:C16)</f>
        <v>9352</v>
      </c>
      <c r="D14" s="29">
        <f t="shared" ref="D14:V14" si="3">SUM(D15:D16)</f>
        <v>8882</v>
      </c>
      <c r="E14" s="29">
        <f t="shared" si="3"/>
        <v>470</v>
      </c>
      <c r="F14" s="29">
        <f t="shared" si="3"/>
        <v>279.54309099999989</v>
      </c>
      <c r="G14" s="29">
        <f t="shared" si="3"/>
        <v>267.87209099999995</v>
      </c>
      <c r="H14" s="29">
        <f t="shared" si="3"/>
        <v>11.670999999999999</v>
      </c>
      <c r="I14" s="29">
        <f t="shared" si="3"/>
        <v>264.87709100000001</v>
      </c>
      <c r="J14" s="29">
        <f t="shared" si="3"/>
        <v>253.50509099999999</v>
      </c>
      <c r="K14" s="29">
        <f t="shared" si="3"/>
        <v>0</v>
      </c>
      <c r="L14" s="29">
        <f t="shared" si="3"/>
        <v>0</v>
      </c>
      <c r="M14" s="29">
        <f t="shared" si="3"/>
        <v>264.87709100000001</v>
      </c>
      <c r="N14" s="29">
        <f t="shared" si="3"/>
        <v>253.50509099999999</v>
      </c>
      <c r="O14" s="29">
        <f t="shared" si="3"/>
        <v>0</v>
      </c>
      <c r="P14" s="29">
        <f t="shared" si="3"/>
        <v>0</v>
      </c>
      <c r="Q14" s="29">
        <f t="shared" si="3"/>
        <v>9363.3720000000012</v>
      </c>
      <c r="R14" s="29">
        <f t="shared" si="3"/>
        <v>8893.3720000000012</v>
      </c>
      <c r="S14" s="29">
        <f t="shared" si="3"/>
        <v>470</v>
      </c>
      <c r="T14" s="29">
        <f t="shared" si="3"/>
        <v>290.91509099999996</v>
      </c>
      <c r="U14" s="29">
        <f t="shared" si="3"/>
        <v>279.24409099999997</v>
      </c>
      <c r="V14" s="29">
        <f t="shared" si="3"/>
        <v>11.670999999999999</v>
      </c>
      <c r="W14" s="30"/>
      <c r="X14" s="31"/>
      <c r="Y14" s="32"/>
    </row>
    <row r="15" spans="1:25" s="15" customFormat="1" ht="23.25" customHeight="1" x14ac:dyDescent="0.4">
      <c r="A15" s="12"/>
      <c r="B15" s="13" t="s">
        <v>24</v>
      </c>
      <c r="C15" s="16">
        <v>9352</v>
      </c>
      <c r="D15" s="16">
        <v>8882</v>
      </c>
      <c r="E15" s="16">
        <v>470</v>
      </c>
      <c r="F15" s="16">
        <v>279.54309099999989</v>
      </c>
      <c r="G15" s="16">
        <v>267.87209099999995</v>
      </c>
      <c r="H15" s="16">
        <v>11.670999999999999</v>
      </c>
      <c r="I15" s="16"/>
      <c r="J15" s="16">
        <v>253.50509099999999</v>
      </c>
      <c r="K15" s="16"/>
      <c r="L15" s="16">
        <v>0</v>
      </c>
      <c r="M15" s="16"/>
      <c r="N15" s="16">
        <v>253.50509099999999</v>
      </c>
      <c r="O15" s="16"/>
      <c r="P15" s="16">
        <v>0</v>
      </c>
      <c r="Q15" s="16">
        <f>SUM(R15:S15)</f>
        <v>9098.4949090000009</v>
      </c>
      <c r="R15" s="16">
        <f>D15-J15+I15</f>
        <v>8628.4949090000009</v>
      </c>
      <c r="S15" s="16">
        <f>E15+K15-L15</f>
        <v>470</v>
      </c>
      <c r="T15" s="16">
        <f>SUM(U15:V15)</f>
        <v>26.037999999999961</v>
      </c>
      <c r="U15" s="16">
        <f>G15+M15-N15</f>
        <v>14.366999999999962</v>
      </c>
      <c r="V15" s="16">
        <f>H15+O15+P15</f>
        <v>11.670999999999999</v>
      </c>
      <c r="W15" s="14"/>
    </row>
    <row r="16" spans="1:25" s="15" customFormat="1" ht="23.25" customHeight="1" x14ac:dyDescent="0.4">
      <c r="A16" s="12"/>
      <c r="B16" s="13" t="s">
        <v>54</v>
      </c>
      <c r="C16" s="16"/>
      <c r="D16" s="16"/>
      <c r="E16" s="16"/>
      <c r="F16" s="16"/>
      <c r="G16" s="16"/>
      <c r="H16" s="16"/>
      <c r="I16" s="16">
        <f>J15+J12</f>
        <v>264.87709100000001</v>
      </c>
      <c r="J16" s="16"/>
      <c r="K16" s="16"/>
      <c r="L16" s="16">
        <v>0</v>
      </c>
      <c r="M16" s="16">
        <f>N15+N12</f>
        <v>264.87709100000001</v>
      </c>
      <c r="N16" s="16"/>
      <c r="O16" s="16"/>
      <c r="P16" s="16">
        <v>0</v>
      </c>
      <c r="Q16" s="16">
        <f>SUM(R16:S16)</f>
        <v>264.87709100000001</v>
      </c>
      <c r="R16" s="16">
        <f>D16-J16+I16</f>
        <v>264.87709100000001</v>
      </c>
      <c r="S16" s="16">
        <f>E16+K16-L16</f>
        <v>0</v>
      </c>
      <c r="T16" s="16">
        <f>SUM(U16:V16)</f>
        <v>264.87709100000001</v>
      </c>
      <c r="U16" s="16">
        <f>G16+M16-N16</f>
        <v>264.87709100000001</v>
      </c>
      <c r="V16" s="16">
        <f>H16+O16+P16</f>
        <v>0</v>
      </c>
      <c r="W16" s="14"/>
    </row>
    <row r="17" spans="1:25" s="33" customFormat="1" ht="46" customHeight="1" x14ac:dyDescent="0.4">
      <c r="A17" s="27">
        <v>2</v>
      </c>
      <c r="B17" s="28" t="s">
        <v>52</v>
      </c>
      <c r="C17" s="29"/>
      <c r="D17" s="29"/>
      <c r="E17" s="29"/>
      <c r="F17" s="29"/>
      <c r="G17" s="29"/>
      <c r="H17" s="29"/>
      <c r="I17" s="29">
        <f>I18</f>
        <v>3800</v>
      </c>
      <c r="J17" s="29">
        <f t="shared" ref="J17:V17" si="4">J18</f>
        <v>0</v>
      </c>
      <c r="K17" s="29">
        <f t="shared" si="4"/>
        <v>500</v>
      </c>
      <c r="L17" s="29">
        <f t="shared" si="4"/>
        <v>0</v>
      </c>
      <c r="M17" s="29">
        <f t="shared" si="4"/>
        <v>3800</v>
      </c>
      <c r="N17" s="29">
        <f t="shared" si="4"/>
        <v>0</v>
      </c>
      <c r="O17" s="29">
        <f t="shared" si="4"/>
        <v>500</v>
      </c>
      <c r="P17" s="29">
        <f t="shared" si="4"/>
        <v>0</v>
      </c>
      <c r="Q17" s="29">
        <f t="shared" si="4"/>
        <v>4300</v>
      </c>
      <c r="R17" s="29">
        <f t="shared" si="4"/>
        <v>3800</v>
      </c>
      <c r="S17" s="29">
        <f t="shared" si="4"/>
        <v>500</v>
      </c>
      <c r="T17" s="29">
        <f t="shared" si="4"/>
        <v>4300</v>
      </c>
      <c r="U17" s="29">
        <f t="shared" si="4"/>
        <v>3800</v>
      </c>
      <c r="V17" s="29">
        <f t="shared" si="4"/>
        <v>500</v>
      </c>
      <c r="W17" s="30"/>
    </row>
    <row r="18" spans="1:25" s="15" customFormat="1" ht="23.25" customHeight="1" x14ac:dyDescent="0.4">
      <c r="A18" s="12">
        <v>1</v>
      </c>
      <c r="B18" s="13" t="s">
        <v>54</v>
      </c>
      <c r="C18" s="16"/>
      <c r="D18" s="16"/>
      <c r="E18" s="16"/>
      <c r="F18" s="16"/>
      <c r="G18" s="16"/>
      <c r="H18" s="16"/>
      <c r="I18" s="16">
        <v>3800</v>
      </c>
      <c r="J18" s="16"/>
      <c r="K18" s="16">
        <v>500</v>
      </c>
      <c r="L18" s="16">
        <v>0</v>
      </c>
      <c r="M18" s="16">
        <v>3800</v>
      </c>
      <c r="N18" s="16"/>
      <c r="O18" s="16">
        <v>500</v>
      </c>
      <c r="P18" s="16">
        <v>0</v>
      </c>
      <c r="Q18" s="16">
        <f>SUM(R18:S18)</f>
        <v>4300</v>
      </c>
      <c r="R18" s="16">
        <f>D18-J18+I18</f>
        <v>3800</v>
      </c>
      <c r="S18" s="16">
        <f>E18+K18-L18</f>
        <v>500</v>
      </c>
      <c r="T18" s="16">
        <f>SUM(U18:V18)</f>
        <v>4300</v>
      </c>
      <c r="U18" s="16">
        <f>G18+M18-N18</f>
        <v>3800</v>
      </c>
      <c r="V18" s="16">
        <f>H18+O18+P18</f>
        <v>500</v>
      </c>
      <c r="W18" s="14"/>
    </row>
    <row r="19" spans="1:25" s="10" customFormat="1" ht="54.75" customHeight="1" x14ac:dyDescent="0.4">
      <c r="A19" s="8" t="s">
        <v>42</v>
      </c>
      <c r="B19" s="11" t="s">
        <v>44</v>
      </c>
      <c r="C19" s="17">
        <f>C21</f>
        <v>161.88999999999999</v>
      </c>
      <c r="D19" s="17">
        <f>D21</f>
        <v>161.88999999999999</v>
      </c>
      <c r="E19" s="17">
        <f>E21</f>
        <v>0</v>
      </c>
      <c r="F19" s="17">
        <f t="shared" ref="F19:Y19" si="5">F21</f>
        <v>0</v>
      </c>
      <c r="G19" s="17">
        <f t="shared" si="5"/>
        <v>0</v>
      </c>
      <c r="H19" s="17">
        <f t="shared" si="5"/>
        <v>0</v>
      </c>
      <c r="I19" s="17">
        <f t="shared" si="5"/>
        <v>0</v>
      </c>
      <c r="J19" s="17">
        <f t="shared" si="5"/>
        <v>0</v>
      </c>
      <c r="K19" s="17">
        <f t="shared" si="5"/>
        <v>0</v>
      </c>
      <c r="L19" s="17">
        <f t="shared" si="5"/>
        <v>0</v>
      </c>
      <c r="M19" s="17">
        <f>M21</f>
        <v>2.95</v>
      </c>
      <c r="N19" s="17">
        <f t="shared" si="5"/>
        <v>0</v>
      </c>
      <c r="O19" s="17">
        <f t="shared" si="5"/>
        <v>0</v>
      </c>
      <c r="P19" s="17">
        <f t="shared" si="5"/>
        <v>0</v>
      </c>
      <c r="Q19" s="17">
        <f>Q21</f>
        <v>161.88999999999999</v>
      </c>
      <c r="R19" s="17">
        <f>R21</f>
        <v>161.88999999999999</v>
      </c>
      <c r="S19" s="17">
        <f t="shared" si="5"/>
        <v>0</v>
      </c>
      <c r="T19" s="17">
        <f>T21</f>
        <v>2.95</v>
      </c>
      <c r="U19" s="17">
        <f>U21</f>
        <v>2.95</v>
      </c>
      <c r="V19" s="17">
        <f t="shared" si="5"/>
        <v>0</v>
      </c>
      <c r="W19" s="17">
        <f t="shared" si="5"/>
        <v>0</v>
      </c>
      <c r="X19" s="17">
        <f t="shared" si="5"/>
        <v>0</v>
      </c>
      <c r="Y19" s="17">
        <f t="shared" si="5"/>
        <v>0</v>
      </c>
    </row>
    <row r="20" spans="1:25" s="33" customFormat="1" ht="46" customHeight="1" x14ac:dyDescent="0.4">
      <c r="A20" s="27">
        <v>1</v>
      </c>
      <c r="B20" s="28" t="s">
        <v>53</v>
      </c>
      <c r="C20" s="29">
        <f>C21</f>
        <v>161.88999999999999</v>
      </c>
      <c r="D20" s="29">
        <f t="shared" ref="D20:M20" si="6">D21</f>
        <v>161.88999999999999</v>
      </c>
      <c r="E20" s="29">
        <f t="shared" si="6"/>
        <v>0</v>
      </c>
      <c r="F20" s="29">
        <f t="shared" si="6"/>
        <v>0</v>
      </c>
      <c r="G20" s="29">
        <f t="shared" si="6"/>
        <v>0</v>
      </c>
      <c r="H20" s="29">
        <f t="shared" si="6"/>
        <v>0</v>
      </c>
      <c r="I20" s="29">
        <f t="shared" si="6"/>
        <v>0</v>
      </c>
      <c r="J20" s="29">
        <f t="shared" si="6"/>
        <v>0</v>
      </c>
      <c r="K20" s="29">
        <f t="shared" si="6"/>
        <v>0</v>
      </c>
      <c r="L20" s="29">
        <f t="shared" si="6"/>
        <v>0</v>
      </c>
      <c r="M20" s="29">
        <f t="shared" si="6"/>
        <v>2.95</v>
      </c>
      <c r="N20" s="29">
        <f t="shared" ref="N20" si="7">N21</f>
        <v>0</v>
      </c>
      <c r="O20" s="29">
        <f t="shared" ref="O20" si="8">O21</f>
        <v>0</v>
      </c>
      <c r="P20" s="29">
        <f t="shared" ref="P20" si="9">P21</f>
        <v>0</v>
      </c>
      <c r="Q20" s="29">
        <f t="shared" ref="Q20" si="10">Q21</f>
        <v>161.88999999999999</v>
      </c>
      <c r="R20" s="29">
        <f t="shared" ref="R20" si="11">R21</f>
        <v>161.88999999999999</v>
      </c>
      <c r="S20" s="29">
        <f t="shared" ref="S20" si="12">S21</f>
        <v>0</v>
      </c>
      <c r="T20" s="29">
        <f t="shared" ref="T20" si="13">T21</f>
        <v>2.95</v>
      </c>
      <c r="U20" s="29">
        <f t="shared" ref="U20" si="14">U21</f>
        <v>2.95</v>
      </c>
      <c r="V20" s="29">
        <f t="shared" ref="V20" si="15">V21</f>
        <v>0</v>
      </c>
      <c r="W20" s="30"/>
    </row>
    <row r="21" spans="1:25" s="15" customFormat="1" ht="24" customHeight="1" x14ac:dyDescent="0.4">
      <c r="A21" s="12"/>
      <c r="B21" s="13" t="s">
        <v>24</v>
      </c>
      <c r="C21" s="16">
        <f>SUM(D21:E21)</f>
        <v>161.88999999999999</v>
      </c>
      <c r="D21" s="16">
        <v>161.88999999999999</v>
      </c>
      <c r="E21" s="16"/>
      <c r="F21" s="16"/>
      <c r="G21" s="16"/>
      <c r="H21" s="16">
        <v>0</v>
      </c>
      <c r="I21" s="16"/>
      <c r="J21" s="16"/>
      <c r="K21" s="16"/>
      <c r="L21" s="16"/>
      <c r="M21" s="16">
        <v>2.95</v>
      </c>
      <c r="N21" s="16"/>
      <c r="O21" s="16"/>
      <c r="P21" s="16">
        <v>0</v>
      </c>
      <c r="Q21" s="16">
        <f>SUM(R21:S21)</f>
        <v>161.88999999999999</v>
      </c>
      <c r="R21" s="16">
        <v>161.88999999999999</v>
      </c>
      <c r="S21" s="16">
        <f>E21+K21-L21</f>
        <v>0</v>
      </c>
      <c r="T21" s="16">
        <f>SUM(U21:V21)</f>
        <v>2.95</v>
      </c>
      <c r="U21" s="16">
        <f>G21+M21-N21</f>
        <v>2.95</v>
      </c>
      <c r="V21" s="16">
        <f>H21+O21+P21</f>
        <v>0</v>
      </c>
      <c r="W21" s="14"/>
    </row>
    <row r="22" spans="1:25" s="24" customFormat="1" ht="22.5" customHeight="1" x14ac:dyDescent="0.4">
      <c r="A22" s="21"/>
      <c r="B22" s="25" t="s">
        <v>45</v>
      </c>
      <c r="C22" s="17">
        <f t="shared" ref="C22:W22" si="16">C10+C13+C19</f>
        <v>11539.89</v>
      </c>
      <c r="D22" s="17">
        <f t="shared" si="16"/>
        <v>11069.89</v>
      </c>
      <c r="E22" s="17">
        <f t="shared" si="16"/>
        <v>470</v>
      </c>
      <c r="F22" s="17">
        <f t="shared" si="16"/>
        <v>290.9150909999999</v>
      </c>
      <c r="G22" s="17">
        <f t="shared" si="16"/>
        <v>279.24409099999997</v>
      </c>
      <c r="H22" s="17">
        <f t="shared" si="16"/>
        <v>11.670999999999999</v>
      </c>
      <c r="I22" s="17">
        <f t="shared" si="16"/>
        <v>4064.8770909999998</v>
      </c>
      <c r="J22" s="17">
        <f t="shared" si="16"/>
        <v>264.87709100000001</v>
      </c>
      <c r="K22" s="17">
        <f t="shared" si="16"/>
        <v>500</v>
      </c>
      <c r="L22" s="17">
        <f t="shared" si="16"/>
        <v>0</v>
      </c>
      <c r="M22" s="17">
        <f t="shared" si="16"/>
        <v>4067.8270909999997</v>
      </c>
      <c r="N22" s="17">
        <f t="shared" si="16"/>
        <v>264.87709100000001</v>
      </c>
      <c r="O22" s="17">
        <f t="shared" si="16"/>
        <v>500</v>
      </c>
      <c r="P22" s="17">
        <f t="shared" si="16"/>
        <v>0</v>
      </c>
      <c r="Q22" s="17">
        <f t="shared" si="16"/>
        <v>15839.890000000001</v>
      </c>
      <c r="R22" s="17">
        <f t="shared" si="16"/>
        <v>14869.890000000001</v>
      </c>
      <c r="S22" s="17">
        <f t="shared" si="16"/>
        <v>970</v>
      </c>
      <c r="T22" s="17">
        <f t="shared" si="16"/>
        <v>4593.8650909999997</v>
      </c>
      <c r="U22" s="17">
        <f t="shared" si="16"/>
        <v>4082.1940909999998</v>
      </c>
      <c r="V22" s="17">
        <f t="shared" si="16"/>
        <v>511.67099999999999</v>
      </c>
      <c r="W22" s="17">
        <f t="shared" si="16"/>
        <v>0</v>
      </c>
      <c r="X22" s="23"/>
      <c r="Y22" s="23"/>
    </row>
    <row r="24" spans="1:25" x14ac:dyDescent="0.4">
      <c r="Q24" s="26"/>
      <c r="R24" s="26"/>
      <c r="S24" s="26"/>
      <c r="T24" s="26"/>
      <c r="U24" s="26"/>
      <c r="V24" s="26"/>
    </row>
    <row r="25" spans="1:25" x14ac:dyDescent="0.4">
      <c r="I25" s="26"/>
      <c r="L25" s="26"/>
      <c r="M25" s="26"/>
      <c r="Q25" s="26"/>
      <c r="T25" s="26"/>
    </row>
  </sheetData>
  <mergeCells count="29">
    <mergeCell ref="W6:W9"/>
    <mergeCell ref="C7:E7"/>
    <mergeCell ref="A6:A9"/>
    <mergeCell ref="B6:B9"/>
    <mergeCell ref="I6:P6"/>
    <mergeCell ref="C8:C9"/>
    <mergeCell ref="D8:E8"/>
    <mergeCell ref="M8:N8"/>
    <mergeCell ref="O8:P8"/>
    <mergeCell ref="A1:W1"/>
    <mergeCell ref="A2:W2"/>
    <mergeCell ref="A3:W3"/>
    <mergeCell ref="A4:W4"/>
    <mergeCell ref="T5:W5"/>
    <mergeCell ref="Q8:Q9"/>
    <mergeCell ref="R8:S8"/>
    <mergeCell ref="T8:T9"/>
    <mergeCell ref="C6:H6"/>
    <mergeCell ref="F8:F9"/>
    <mergeCell ref="G8:H8"/>
    <mergeCell ref="I8:J8"/>
    <mergeCell ref="K8:L8"/>
    <mergeCell ref="F7:H7"/>
    <mergeCell ref="I7:L7"/>
    <mergeCell ref="M7:P7"/>
    <mergeCell ref="Q7:S7"/>
    <mergeCell ref="T7:V7"/>
    <mergeCell ref="U8:V8"/>
    <mergeCell ref="Q6:V6"/>
  </mergeCells>
  <pageMargins left="0.51181102362204722" right="0.11811023622047245" top="0.55118110236220474" bottom="0.55118110236220474" header="0.31496062992125984" footer="0.31496062992125984"/>
  <pageSetup paperSize="9" scale="6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tabSelected="1" topLeftCell="A22" workbookViewId="0">
      <selection activeCell="D24" sqref="D24"/>
    </sheetView>
  </sheetViews>
  <sheetFormatPr defaultColWidth="7.140625" defaultRowHeight="13" x14ac:dyDescent="0.4"/>
  <cols>
    <col min="1" max="1" width="5.140625" style="1" customWidth="1"/>
    <col min="2" max="2" width="21.42578125" style="1" customWidth="1"/>
    <col min="3" max="3" width="6.5703125" style="1" customWidth="1"/>
    <col min="4" max="4" width="7.85546875" style="1" customWidth="1"/>
    <col min="5" max="5" width="8.2109375" style="1" customWidth="1"/>
    <col min="6" max="6" width="7.78515625" style="1" customWidth="1"/>
    <col min="7" max="7" width="5.85546875" style="1" customWidth="1"/>
    <col min="8" max="8" width="6.5703125" style="1" customWidth="1"/>
    <col min="9" max="9" width="6.42578125" style="1" customWidth="1"/>
    <col min="10" max="10" width="6.140625" style="1" customWidth="1"/>
    <col min="11" max="11" width="7.2109375" style="1" customWidth="1"/>
    <col min="12" max="12" width="6.35546875" style="1" customWidth="1"/>
    <col min="13" max="13" width="6.78515625" style="1" customWidth="1"/>
    <col min="14" max="14" width="5.640625" style="1" customWidth="1"/>
    <col min="15" max="15" width="7" style="1" customWidth="1"/>
    <col min="16" max="16" width="6.140625" style="1" customWidth="1"/>
    <col min="17" max="17" width="5.640625" style="1" customWidth="1"/>
    <col min="18" max="18" width="5.35546875" style="1" customWidth="1"/>
    <col min="19" max="19" width="7.640625" style="1" customWidth="1"/>
    <col min="20" max="20" width="7.85546875" style="1" customWidth="1"/>
    <col min="21" max="21" width="8" style="1" customWidth="1"/>
    <col min="22" max="22" width="6.2109375" style="1" customWidth="1"/>
    <col min="23" max="23" width="7.35546875" style="1" customWidth="1"/>
    <col min="24" max="24" width="7.140625" style="1" customWidth="1"/>
    <col min="25" max="25" width="6.78515625" style="1" customWidth="1"/>
    <col min="26" max="26" width="5.2109375" style="1" customWidth="1"/>
    <col min="27" max="16384" width="7.140625" style="1"/>
  </cols>
  <sheetData>
    <row r="1" spans="1:26" ht="16.5" customHeight="1" x14ac:dyDescent="0.4">
      <c r="A1" s="48" t="s">
        <v>41</v>
      </c>
      <c r="B1" s="48"/>
      <c r="C1" s="48"/>
      <c r="D1" s="48"/>
      <c r="E1" s="48"/>
      <c r="F1" s="48"/>
      <c r="G1" s="48"/>
      <c r="H1" s="48"/>
      <c r="I1" s="48"/>
      <c r="J1" s="48"/>
      <c r="K1" s="48"/>
      <c r="L1" s="48"/>
      <c r="M1" s="48"/>
      <c r="N1" s="48"/>
      <c r="O1" s="48"/>
      <c r="P1" s="48"/>
      <c r="Q1" s="48"/>
      <c r="R1" s="48"/>
      <c r="S1" s="48"/>
      <c r="T1" s="48"/>
      <c r="U1" s="48"/>
      <c r="V1" s="48"/>
      <c r="W1" s="48"/>
      <c r="X1" s="48"/>
      <c r="Y1" s="48"/>
      <c r="Z1" s="48"/>
    </row>
    <row r="2" spans="1:26" ht="45.75" customHeight="1" x14ac:dyDescent="0.4">
      <c r="A2" s="48" t="s">
        <v>20</v>
      </c>
      <c r="B2" s="48"/>
      <c r="C2" s="48"/>
      <c r="D2" s="48"/>
      <c r="E2" s="48"/>
      <c r="F2" s="48"/>
      <c r="G2" s="48"/>
      <c r="H2" s="48"/>
      <c r="I2" s="48"/>
      <c r="J2" s="48"/>
      <c r="K2" s="48"/>
      <c r="L2" s="48"/>
      <c r="M2" s="48"/>
      <c r="N2" s="48"/>
      <c r="O2" s="48"/>
      <c r="P2" s="48"/>
      <c r="Q2" s="48"/>
      <c r="R2" s="48"/>
      <c r="S2" s="48"/>
      <c r="T2" s="48"/>
      <c r="U2" s="48"/>
      <c r="V2" s="48"/>
      <c r="W2" s="48"/>
      <c r="X2" s="48"/>
      <c r="Y2" s="48"/>
      <c r="Z2" s="48"/>
    </row>
    <row r="3" spans="1:26" ht="15" x14ac:dyDescent="0.4">
      <c r="A3" s="48" t="s">
        <v>19</v>
      </c>
      <c r="B3" s="48"/>
      <c r="C3" s="48"/>
      <c r="D3" s="48"/>
      <c r="E3" s="48"/>
      <c r="F3" s="48"/>
      <c r="G3" s="48"/>
      <c r="H3" s="48"/>
      <c r="I3" s="48"/>
      <c r="J3" s="48"/>
      <c r="K3" s="48"/>
      <c r="L3" s="48"/>
      <c r="M3" s="48"/>
      <c r="N3" s="48"/>
      <c r="O3" s="48"/>
      <c r="P3" s="48"/>
      <c r="Q3" s="48"/>
      <c r="R3" s="48"/>
      <c r="S3" s="48"/>
      <c r="T3" s="48"/>
      <c r="U3" s="48"/>
      <c r="V3" s="48"/>
      <c r="W3" s="48"/>
      <c r="X3" s="48"/>
      <c r="Y3" s="48"/>
      <c r="Z3" s="48"/>
    </row>
    <row r="4" spans="1:26" ht="15.5" x14ac:dyDescent="0.4">
      <c r="A4" s="49" t="s">
        <v>50</v>
      </c>
      <c r="B4" s="49"/>
      <c r="C4" s="49"/>
      <c r="D4" s="49"/>
      <c r="E4" s="49"/>
      <c r="F4" s="49"/>
      <c r="G4" s="49"/>
      <c r="H4" s="49"/>
      <c r="I4" s="49"/>
      <c r="J4" s="49"/>
      <c r="K4" s="49"/>
      <c r="L4" s="49"/>
      <c r="M4" s="49"/>
      <c r="N4" s="49"/>
      <c r="O4" s="49"/>
      <c r="P4" s="49"/>
      <c r="Q4" s="49"/>
      <c r="R4" s="49"/>
      <c r="S4" s="49"/>
      <c r="T4" s="49"/>
      <c r="U4" s="49"/>
      <c r="V4" s="49"/>
      <c r="W4" s="49"/>
      <c r="X4" s="49"/>
      <c r="Y4" s="49"/>
      <c r="Z4" s="49"/>
    </row>
    <row r="5" spans="1:26" ht="18.75" customHeight="1" x14ac:dyDescent="0.4">
      <c r="A5" s="2"/>
      <c r="B5" s="3"/>
      <c r="C5" s="3"/>
      <c r="D5" s="3"/>
      <c r="E5" s="3"/>
      <c r="F5" s="3"/>
      <c r="G5" s="3"/>
      <c r="H5" s="3"/>
      <c r="I5" s="3"/>
      <c r="J5" s="3"/>
      <c r="K5" s="3"/>
      <c r="L5" s="3"/>
      <c r="M5" s="3"/>
      <c r="N5" s="3"/>
      <c r="O5" s="3"/>
      <c r="P5" s="3"/>
      <c r="Q5" s="3"/>
      <c r="R5" s="3"/>
      <c r="S5" s="3"/>
      <c r="T5" s="4"/>
      <c r="U5" s="4"/>
      <c r="V5" s="4"/>
      <c r="W5" s="50" t="s">
        <v>7</v>
      </c>
      <c r="X5" s="50"/>
      <c r="Y5" s="50"/>
      <c r="Z5" s="50"/>
    </row>
    <row r="6" spans="1:26" ht="46.5" customHeight="1" x14ac:dyDescent="0.4">
      <c r="A6" s="46" t="s">
        <v>0</v>
      </c>
      <c r="B6" s="46" t="s">
        <v>23</v>
      </c>
      <c r="C6" s="54" t="s">
        <v>22</v>
      </c>
      <c r="D6" s="46" t="s">
        <v>47</v>
      </c>
      <c r="E6" s="46"/>
      <c r="F6" s="46"/>
      <c r="G6" s="46"/>
      <c r="H6" s="46"/>
      <c r="I6" s="46"/>
      <c r="J6" s="46"/>
      <c r="K6" s="47" t="s">
        <v>8</v>
      </c>
      <c r="L6" s="47"/>
      <c r="M6" s="47"/>
      <c r="N6" s="47"/>
      <c r="O6" s="47"/>
      <c r="P6" s="47"/>
      <c r="Q6" s="47"/>
      <c r="R6" s="47"/>
      <c r="S6" s="38" t="s">
        <v>9</v>
      </c>
      <c r="T6" s="38"/>
      <c r="U6" s="38"/>
      <c r="V6" s="38"/>
      <c r="W6" s="38"/>
      <c r="X6" s="38"/>
      <c r="Y6" s="39"/>
      <c r="Z6" s="46" t="s">
        <v>10</v>
      </c>
    </row>
    <row r="7" spans="1:26" ht="41.25" customHeight="1" x14ac:dyDescent="0.4">
      <c r="A7" s="46"/>
      <c r="B7" s="46"/>
      <c r="C7" s="52"/>
      <c r="D7" s="52" t="s">
        <v>48</v>
      </c>
      <c r="E7" s="44" t="s">
        <v>14</v>
      </c>
      <c r="F7" s="44"/>
      <c r="G7" s="44"/>
      <c r="H7" s="44" t="s">
        <v>12</v>
      </c>
      <c r="I7" s="44"/>
      <c r="J7" s="44"/>
      <c r="K7" s="42" t="s">
        <v>11</v>
      </c>
      <c r="L7" s="45"/>
      <c r="M7" s="45"/>
      <c r="N7" s="45"/>
      <c r="O7" s="42" t="s">
        <v>13</v>
      </c>
      <c r="P7" s="45"/>
      <c r="Q7" s="45"/>
      <c r="R7" s="45"/>
      <c r="S7" s="52" t="s">
        <v>48</v>
      </c>
      <c r="T7" s="46" t="s">
        <v>14</v>
      </c>
      <c r="U7" s="46"/>
      <c r="V7" s="46"/>
      <c r="W7" s="47" t="s">
        <v>15</v>
      </c>
      <c r="X7" s="47"/>
      <c r="Y7" s="47"/>
      <c r="Z7" s="51"/>
    </row>
    <row r="8" spans="1:26" ht="15" customHeight="1" x14ac:dyDescent="0.4">
      <c r="A8" s="46"/>
      <c r="B8" s="46"/>
      <c r="C8" s="52"/>
      <c r="D8" s="52"/>
      <c r="E8" s="34" t="s">
        <v>2</v>
      </c>
      <c r="F8" s="36" t="s">
        <v>3</v>
      </c>
      <c r="G8" s="35"/>
      <c r="H8" s="34" t="s">
        <v>2</v>
      </c>
      <c r="I8" s="36" t="s">
        <v>3</v>
      </c>
      <c r="J8" s="35"/>
      <c r="K8" s="40" t="s">
        <v>1</v>
      </c>
      <c r="L8" s="41"/>
      <c r="M8" s="42" t="s">
        <v>16</v>
      </c>
      <c r="N8" s="43"/>
      <c r="O8" s="40" t="s">
        <v>1</v>
      </c>
      <c r="P8" s="41"/>
      <c r="Q8" s="42" t="s">
        <v>16</v>
      </c>
      <c r="R8" s="43"/>
      <c r="S8" s="52"/>
      <c r="T8" s="34" t="s">
        <v>2</v>
      </c>
      <c r="U8" s="36" t="s">
        <v>3</v>
      </c>
      <c r="V8" s="35"/>
      <c r="W8" s="34" t="s">
        <v>2</v>
      </c>
      <c r="X8" s="36" t="s">
        <v>3</v>
      </c>
      <c r="Y8" s="35"/>
      <c r="Z8" s="51"/>
    </row>
    <row r="9" spans="1:26" ht="20.25" customHeight="1" x14ac:dyDescent="0.4">
      <c r="A9" s="46"/>
      <c r="B9" s="46"/>
      <c r="C9" s="53"/>
      <c r="D9" s="53"/>
      <c r="E9" s="35"/>
      <c r="F9" s="5" t="s">
        <v>1</v>
      </c>
      <c r="G9" s="6" t="s">
        <v>16</v>
      </c>
      <c r="H9" s="35"/>
      <c r="I9" s="5" t="s">
        <v>1</v>
      </c>
      <c r="J9" s="6" t="s">
        <v>16</v>
      </c>
      <c r="K9" s="7" t="s">
        <v>4</v>
      </c>
      <c r="L9" s="7" t="s">
        <v>5</v>
      </c>
      <c r="M9" s="7" t="s">
        <v>4</v>
      </c>
      <c r="N9" s="7" t="s">
        <v>5</v>
      </c>
      <c r="O9" s="7" t="s">
        <v>4</v>
      </c>
      <c r="P9" s="7" t="s">
        <v>5</v>
      </c>
      <c r="Q9" s="7" t="s">
        <v>4</v>
      </c>
      <c r="R9" s="7" t="s">
        <v>5</v>
      </c>
      <c r="S9" s="53"/>
      <c r="T9" s="35"/>
      <c r="U9" s="5" t="s">
        <v>1</v>
      </c>
      <c r="V9" s="6" t="s">
        <v>16</v>
      </c>
      <c r="W9" s="35"/>
      <c r="X9" s="5" t="s">
        <v>1</v>
      </c>
      <c r="Y9" s="6" t="s">
        <v>16</v>
      </c>
      <c r="Z9" s="51"/>
    </row>
    <row r="10" spans="1:26" s="10" customFormat="1" ht="42" customHeight="1" x14ac:dyDescent="0.4">
      <c r="A10" s="8" t="s">
        <v>6</v>
      </c>
      <c r="B10" s="11" t="s">
        <v>17</v>
      </c>
      <c r="C10" s="11"/>
      <c r="D10" s="17">
        <f>D11</f>
        <v>2400</v>
      </c>
      <c r="E10" s="17">
        <f>E11</f>
        <v>2026</v>
      </c>
      <c r="F10" s="17">
        <f t="shared" ref="F10:Y10" si="0">F11</f>
        <v>2026</v>
      </c>
      <c r="G10" s="17">
        <f t="shared" si="0"/>
        <v>0</v>
      </c>
      <c r="H10" s="17">
        <f t="shared" si="0"/>
        <v>11.372</v>
      </c>
      <c r="I10" s="17">
        <f t="shared" si="0"/>
        <v>11.372</v>
      </c>
      <c r="J10" s="17">
        <f t="shared" si="0"/>
        <v>0</v>
      </c>
      <c r="K10" s="17">
        <f t="shared" si="0"/>
        <v>0</v>
      </c>
      <c r="L10" s="17">
        <f t="shared" si="0"/>
        <v>11.372</v>
      </c>
      <c r="M10" s="17">
        <f t="shared" si="0"/>
        <v>0</v>
      </c>
      <c r="N10" s="17">
        <f t="shared" si="0"/>
        <v>0</v>
      </c>
      <c r="O10" s="17">
        <f t="shared" si="0"/>
        <v>0</v>
      </c>
      <c r="P10" s="17">
        <f t="shared" si="0"/>
        <v>11.372</v>
      </c>
      <c r="Q10" s="17">
        <f t="shared" si="0"/>
        <v>0</v>
      </c>
      <c r="R10" s="17">
        <f t="shared" si="0"/>
        <v>0</v>
      </c>
      <c r="S10" s="17">
        <f>S11</f>
        <v>2400</v>
      </c>
      <c r="T10" s="17">
        <f t="shared" si="0"/>
        <v>2014.6279999999999</v>
      </c>
      <c r="U10" s="17">
        <f t="shared" si="0"/>
        <v>2014.6279999999999</v>
      </c>
      <c r="V10" s="17">
        <f t="shared" si="0"/>
        <v>0</v>
      </c>
      <c r="W10" s="17">
        <f t="shared" si="0"/>
        <v>0</v>
      </c>
      <c r="X10" s="17">
        <f t="shared" si="0"/>
        <v>0</v>
      </c>
      <c r="Y10" s="17">
        <f t="shared" si="0"/>
        <v>0</v>
      </c>
      <c r="Z10" s="9"/>
    </row>
    <row r="11" spans="1:26" s="15" customFormat="1" ht="39.75" customHeight="1" x14ac:dyDescent="0.4">
      <c r="A11" s="12"/>
      <c r="B11" s="13" t="s">
        <v>21</v>
      </c>
      <c r="C11" s="18" t="s">
        <v>24</v>
      </c>
      <c r="D11" s="16">
        <v>2400</v>
      </c>
      <c r="E11" s="16">
        <f>SUM(F11:G11)</f>
        <v>2026</v>
      </c>
      <c r="F11" s="16">
        <v>2026</v>
      </c>
      <c r="G11" s="16"/>
      <c r="H11" s="16">
        <f>SUM(I11:J11)</f>
        <v>11.372</v>
      </c>
      <c r="I11" s="16">
        <v>11.372</v>
      </c>
      <c r="J11" s="16">
        <v>0</v>
      </c>
      <c r="K11" s="16"/>
      <c r="L11" s="16">
        <v>11.372</v>
      </c>
      <c r="M11" s="16"/>
      <c r="N11" s="16"/>
      <c r="O11" s="16"/>
      <c r="P11" s="16">
        <v>11.372</v>
      </c>
      <c r="Q11" s="16"/>
      <c r="R11" s="16">
        <v>0</v>
      </c>
      <c r="S11" s="16">
        <v>2400</v>
      </c>
      <c r="T11" s="16">
        <f>SUM(U11:V11)</f>
        <v>2014.6279999999999</v>
      </c>
      <c r="U11" s="16">
        <f>F11-L11+K11</f>
        <v>2014.6279999999999</v>
      </c>
      <c r="V11" s="16">
        <f>G11+M11-N11</f>
        <v>0</v>
      </c>
      <c r="W11" s="16">
        <f>SUM(X11:Y11)</f>
        <v>0</v>
      </c>
      <c r="X11" s="16">
        <f>I11+O11-P11</f>
        <v>0</v>
      </c>
      <c r="Y11" s="16">
        <f>J11+Q11+R11</f>
        <v>0</v>
      </c>
      <c r="Z11" s="14"/>
    </row>
    <row r="12" spans="1:26" s="10" customFormat="1" ht="83.25" customHeight="1" x14ac:dyDescent="0.4">
      <c r="A12" s="8" t="s">
        <v>26</v>
      </c>
      <c r="B12" s="11" t="s">
        <v>18</v>
      </c>
      <c r="C12" s="11"/>
      <c r="D12" s="9">
        <f>SUM(D13:D27)</f>
        <v>10400</v>
      </c>
      <c r="E12" s="17">
        <f t="shared" ref="E12:Y12" si="1">SUM(E13:E27)</f>
        <v>9352</v>
      </c>
      <c r="F12" s="17">
        <f t="shared" si="1"/>
        <v>8882</v>
      </c>
      <c r="G12" s="17">
        <f t="shared" si="1"/>
        <v>470</v>
      </c>
      <c r="H12" s="17">
        <f t="shared" si="1"/>
        <v>279.54309099999989</v>
      </c>
      <c r="I12" s="17">
        <f t="shared" si="1"/>
        <v>267.87209099999995</v>
      </c>
      <c r="J12" s="17">
        <f t="shared" si="1"/>
        <v>11.670999999999999</v>
      </c>
      <c r="K12" s="17">
        <f t="shared" si="1"/>
        <v>4064.8770909999998</v>
      </c>
      <c r="L12" s="17">
        <f t="shared" si="1"/>
        <v>253.50509099999994</v>
      </c>
      <c r="M12" s="17">
        <f t="shared" si="1"/>
        <v>500</v>
      </c>
      <c r="N12" s="17">
        <f t="shared" si="1"/>
        <v>0</v>
      </c>
      <c r="O12" s="17">
        <f t="shared" si="1"/>
        <v>4064.8770909999998</v>
      </c>
      <c r="P12" s="17">
        <f t="shared" si="1"/>
        <v>253.50509099999994</v>
      </c>
      <c r="Q12" s="17">
        <f t="shared" si="1"/>
        <v>500</v>
      </c>
      <c r="R12" s="17">
        <f t="shared" si="1"/>
        <v>0</v>
      </c>
      <c r="S12" s="17">
        <f>SUM(S13:S27)</f>
        <v>15282</v>
      </c>
      <c r="T12" s="17">
        <f t="shared" si="1"/>
        <v>13663.372000000001</v>
      </c>
      <c r="U12" s="17">
        <f t="shared" si="1"/>
        <v>12693.371999999999</v>
      </c>
      <c r="V12" s="17">
        <f t="shared" si="1"/>
        <v>970</v>
      </c>
      <c r="W12" s="17">
        <f t="shared" si="1"/>
        <v>4590.9150910000008</v>
      </c>
      <c r="X12" s="17">
        <f t="shared" si="1"/>
        <v>4079.244091</v>
      </c>
      <c r="Y12" s="17">
        <f t="shared" si="1"/>
        <v>511.67099999999999</v>
      </c>
      <c r="Z12" s="9"/>
    </row>
    <row r="13" spans="1:26" s="15" customFormat="1" ht="52" x14ac:dyDescent="0.4">
      <c r="A13" s="12">
        <v>1</v>
      </c>
      <c r="B13" s="13" t="s">
        <v>25</v>
      </c>
      <c r="C13" s="18" t="s">
        <v>24</v>
      </c>
      <c r="D13" s="16">
        <v>2350</v>
      </c>
      <c r="E13" s="16">
        <f t="shared" ref="E13:E19" si="2">SUM(F13:G13)</f>
        <v>2150</v>
      </c>
      <c r="F13" s="16">
        <v>2150</v>
      </c>
      <c r="G13" s="16"/>
      <c r="H13" s="16">
        <f t="shared" ref="H13:H19" si="3">SUM(I13:J13)</f>
        <v>110.61203999999998</v>
      </c>
      <c r="I13" s="16">
        <v>110.61203999999998</v>
      </c>
      <c r="J13" s="16">
        <v>0</v>
      </c>
      <c r="K13" s="16"/>
      <c r="L13" s="16">
        <v>98.988039999999998</v>
      </c>
      <c r="M13" s="16"/>
      <c r="N13" s="16"/>
      <c r="O13" s="16"/>
      <c r="P13" s="16">
        <v>98.988039999999998</v>
      </c>
      <c r="Q13" s="16"/>
      <c r="R13" s="16">
        <v>0</v>
      </c>
      <c r="S13" s="16">
        <f t="shared" ref="S13:S24" si="4">D13</f>
        <v>2350</v>
      </c>
      <c r="T13" s="16">
        <f t="shared" ref="T13:T19" si="5">SUM(U13:V13)</f>
        <v>2051.0119599999998</v>
      </c>
      <c r="U13" s="16">
        <f t="shared" ref="U13:U19" si="6">F13-L13+K13</f>
        <v>2051.0119599999998</v>
      </c>
      <c r="V13" s="16">
        <f t="shared" ref="V13:V19" si="7">G13+M13-N13</f>
        <v>0</v>
      </c>
      <c r="W13" s="16">
        <f t="shared" ref="W13:W19" si="8">SUM(X13:Y13)</f>
        <v>11.623999999999981</v>
      </c>
      <c r="X13" s="16">
        <f t="shared" ref="X13:X19" si="9">I13+O13-P13</f>
        <v>11.623999999999981</v>
      </c>
      <c r="Y13" s="16">
        <f>J13+Q13-R13</f>
        <v>0</v>
      </c>
      <c r="Z13" s="14"/>
    </row>
    <row r="14" spans="1:26" s="15" customFormat="1" ht="42" customHeight="1" x14ac:dyDescent="0.4">
      <c r="A14" s="12">
        <f>A13+1</f>
        <v>2</v>
      </c>
      <c r="B14" s="13" t="s">
        <v>27</v>
      </c>
      <c r="C14" s="18" t="s">
        <v>24</v>
      </c>
      <c r="D14" s="16">
        <v>490</v>
      </c>
      <c r="E14" s="16">
        <f t="shared" si="2"/>
        <v>444</v>
      </c>
      <c r="F14" s="16">
        <v>404</v>
      </c>
      <c r="G14" s="16">
        <v>40</v>
      </c>
      <c r="H14" s="16">
        <f t="shared" si="3"/>
        <v>26.58</v>
      </c>
      <c r="I14" s="16">
        <v>26.58</v>
      </c>
      <c r="J14" s="16">
        <v>0</v>
      </c>
      <c r="K14" s="16"/>
      <c r="L14" s="16">
        <v>26.58</v>
      </c>
      <c r="M14" s="16"/>
      <c r="N14" s="16"/>
      <c r="O14" s="16"/>
      <c r="P14" s="16">
        <v>26.58</v>
      </c>
      <c r="Q14" s="16"/>
      <c r="R14" s="16">
        <v>0</v>
      </c>
      <c r="S14" s="16">
        <f t="shared" si="4"/>
        <v>490</v>
      </c>
      <c r="T14" s="16">
        <f t="shared" si="5"/>
        <v>417.42</v>
      </c>
      <c r="U14" s="16">
        <f t="shared" si="6"/>
        <v>377.42</v>
      </c>
      <c r="V14" s="16">
        <f t="shared" si="7"/>
        <v>40</v>
      </c>
      <c r="W14" s="16">
        <f t="shared" si="8"/>
        <v>0</v>
      </c>
      <c r="X14" s="16">
        <f t="shared" si="9"/>
        <v>0</v>
      </c>
      <c r="Y14" s="16">
        <f t="shared" ref="Y14:Y15" si="10">J14+Q14-R14</f>
        <v>0</v>
      </c>
      <c r="Z14" s="14"/>
    </row>
    <row r="15" spans="1:26" s="15" customFormat="1" ht="39" x14ac:dyDescent="0.4">
      <c r="A15" s="12">
        <f t="shared" ref="A15:A17" si="11">A14+1</f>
        <v>3</v>
      </c>
      <c r="B15" s="13" t="s">
        <v>28</v>
      </c>
      <c r="C15" s="18" t="s">
        <v>24</v>
      </c>
      <c r="D15" s="16">
        <v>1500</v>
      </c>
      <c r="E15" s="16">
        <f t="shared" si="2"/>
        <v>1360</v>
      </c>
      <c r="F15" s="16">
        <v>1250</v>
      </c>
      <c r="G15" s="16">
        <v>110</v>
      </c>
      <c r="H15" s="16">
        <f t="shared" si="3"/>
        <v>11.659999999999995</v>
      </c>
      <c r="I15" s="16">
        <v>11.629999999999995</v>
      </c>
      <c r="J15" s="16">
        <v>0.03</v>
      </c>
      <c r="K15" s="16"/>
      <c r="L15" s="16">
        <v>11.63</v>
      </c>
      <c r="M15" s="16"/>
      <c r="N15" s="16"/>
      <c r="O15" s="16"/>
      <c r="P15" s="16">
        <v>11.629999999999995</v>
      </c>
      <c r="Q15" s="16"/>
      <c r="R15" s="16"/>
      <c r="S15" s="16">
        <f t="shared" si="4"/>
        <v>1500</v>
      </c>
      <c r="T15" s="16">
        <f t="shared" si="5"/>
        <v>1348.37</v>
      </c>
      <c r="U15" s="16">
        <f t="shared" si="6"/>
        <v>1238.3699999999999</v>
      </c>
      <c r="V15" s="16">
        <f t="shared" si="7"/>
        <v>110</v>
      </c>
      <c r="W15" s="16">
        <f t="shared" si="8"/>
        <v>0.03</v>
      </c>
      <c r="X15" s="16">
        <f t="shared" si="9"/>
        <v>0</v>
      </c>
      <c r="Y15" s="16">
        <f t="shared" si="10"/>
        <v>0.03</v>
      </c>
      <c r="Z15" s="14"/>
    </row>
    <row r="16" spans="1:26" s="15" customFormat="1" ht="39" x14ac:dyDescent="0.4">
      <c r="A16" s="12">
        <f t="shared" si="11"/>
        <v>4</v>
      </c>
      <c r="B16" s="13" t="s">
        <v>29</v>
      </c>
      <c r="C16" s="18" t="s">
        <v>24</v>
      </c>
      <c r="D16" s="16">
        <v>220</v>
      </c>
      <c r="E16" s="16">
        <f t="shared" si="2"/>
        <v>200</v>
      </c>
      <c r="F16" s="16">
        <v>200</v>
      </c>
      <c r="G16" s="16"/>
      <c r="H16" s="16">
        <f t="shared" si="3"/>
        <v>11.236000000000001</v>
      </c>
      <c r="I16" s="16">
        <v>11.236000000000001</v>
      </c>
      <c r="J16" s="16"/>
      <c r="K16" s="16"/>
      <c r="L16" s="16">
        <v>11.236000000000001</v>
      </c>
      <c r="M16" s="16"/>
      <c r="N16" s="16"/>
      <c r="O16" s="16"/>
      <c r="P16" s="16">
        <v>11.236000000000001</v>
      </c>
      <c r="Q16" s="16"/>
      <c r="R16" s="16"/>
      <c r="S16" s="16">
        <f t="shared" si="4"/>
        <v>220</v>
      </c>
      <c r="T16" s="16">
        <f t="shared" si="5"/>
        <v>188.76400000000001</v>
      </c>
      <c r="U16" s="16">
        <f t="shared" si="6"/>
        <v>188.76400000000001</v>
      </c>
      <c r="V16" s="16">
        <f t="shared" si="7"/>
        <v>0</v>
      </c>
      <c r="W16" s="16">
        <f t="shared" si="8"/>
        <v>0</v>
      </c>
      <c r="X16" s="16">
        <f t="shared" si="9"/>
        <v>0</v>
      </c>
      <c r="Y16" s="16">
        <f t="shared" ref="Y16" si="12">J16+Q16-R16</f>
        <v>0</v>
      </c>
      <c r="Z16" s="14"/>
    </row>
    <row r="17" spans="1:26" s="15" customFormat="1" ht="39" x14ac:dyDescent="0.4">
      <c r="A17" s="12">
        <f t="shared" si="11"/>
        <v>5</v>
      </c>
      <c r="B17" s="13" t="s">
        <v>30</v>
      </c>
      <c r="C17" s="18" t="s">
        <v>24</v>
      </c>
      <c r="D17" s="16">
        <v>1100</v>
      </c>
      <c r="E17" s="16">
        <f t="shared" si="2"/>
        <v>980</v>
      </c>
      <c r="F17" s="16">
        <v>900</v>
      </c>
      <c r="G17" s="16">
        <v>80</v>
      </c>
      <c r="H17" s="16">
        <f t="shared" si="3"/>
        <v>6.7070509999999999</v>
      </c>
      <c r="I17" s="16">
        <v>6.7070509999999999</v>
      </c>
      <c r="J17" s="16"/>
      <c r="K17" s="16"/>
      <c r="L17" s="16">
        <v>6.7070509999999999</v>
      </c>
      <c r="M17" s="16"/>
      <c r="N17" s="16"/>
      <c r="O17" s="16"/>
      <c r="P17" s="16">
        <v>6.7070509999999999</v>
      </c>
      <c r="Q17" s="16"/>
      <c r="R17" s="16"/>
      <c r="S17" s="16">
        <f t="shared" si="4"/>
        <v>1100</v>
      </c>
      <c r="T17" s="16">
        <f t="shared" si="5"/>
        <v>973.29294900000002</v>
      </c>
      <c r="U17" s="16">
        <f t="shared" si="6"/>
        <v>893.29294900000002</v>
      </c>
      <c r="V17" s="16">
        <f t="shared" si="7"/>
        <v>80</v>
      </c>
      <c r="W17" s="16">
        <f t="shared" si="8"/>
        <v>0</v>
      </c>
      <c r="X17" s="16">
        <f t="shared" si="9"/>
        <v>0</v>
      </c>
      <c r="Y17" s="16">
        <f t="shared" ref="Y17" si="13">J17+Q17-R17</f>
        <v>0</v>
      </c>
      <c r="Z17" s="14"/>
    </row>
    <row r="18" spans="1:26" s="15" customFormat="1" ht="28.5" customHeight="1" x14ac:dyDescent="0.4">
      <c r="A18" s="12">
        <f t="shared" ref="A18:A27" si="14">A17+1</f>
        <v>6</v>
      </c>
      <c r="B18" s="13" t="s">
        <v>31</v>
      </c>
      <c r="C18" s="18" t="s">
        <v>24</v>
      </c>
      <c r="D18" s="16">
        <v>1430</v>
      </c>
      <c r="E18" s="16">
        <f t="shared" si="2"/>
        <v>1302</v>
      </c>
      <c r="F18" s="16">
        <v>1202</v>
      </c>
      <c r="G18" s="16">
        <v>100</v>
      </c>
      <c r="H18" s="16">
        <f t="shared" si="3"/>
        <v>17.518999999999998</v>
      </c>
      <c r="I18" s="16">
        <v>5.8780000000000001</v>
      </c>
      <c r="J18" s="16">
        <v>11.641</v>
      </c>
      <c r="K18" s="16"/>
      <c r="L18" s="16">
        <v>5.8780000000000001</v>
      </c>
      <c r="M18" s="16"/>
      <c r="N18" s="16"/>
      <c r="O18" s="16"/>
      <c r="P18" s="16">
        <v>5.8780000000000001</v>
      </c>
      <c r="Q18" s="16"/>
      <c r="R18" s="16"/>
      <c r="S18" s="16">
        <f t="shared" si="4"/>
        <v>1430</v>
      </c>
      <c r="T18" s="16">
        <f t="shared" si="5"/>
        <v>1296.1220000000001</v>
      </c>
      <c r="U18" s="16">
        <f t="shared" si="6"/>
        <v>1196.1220000000001</v>
      </c>
      <c r="V18" s="16">
        <f t="shared" si="7"/>
        <v>100</v>
      </c>
      <c r="W18" s="16">
        <f t="shared" si="8"/>
        <v>11.641</v>
      </c>
      <c r="X18" s="16">
        <f t="shared" si="9"/>
        <v>0</v>
      </c>
      <c r="Y18" s="16">
        <f t="shared" ref="Y18" si="15">J18+Q18-R18</f>
        <v>11.641</v>
      </c>
      <c r="Z18" s="14"/>
    </row>
    <row r="19" spans="1:26" s="15" customFormat="1" ht="39" x14ac:dyDescent="0.4">
      <c r="A19" s="12">
        <f t="shared" si="14"/>
        <v>7</v>
      </c>
      <c r="B19" s="13" t="s">
        <v>32</v>
      </c>
      <c r="C19" s="18" t="s">
        <v>24</v>
      </c>
      <c r="D19" s="16">
        <v>490</v>
      </c>
      <c r="E19" s="16">
        <f t="shared" si="2"/>
        <v>401</v>
      </c>
      <c r="F19" s="16">
        <v>401</v>
      </c>
      <c r="G19" s="16"/>
      <c r="H19" s="16">
        <f t="shared" si="3"/>
        <v>28.98399999999998</v>
      </c>
      <c r="I19" s="16">
        <v>28.98399999999998</v>
      </c>
      <c r="J19" s="16"/>
      <c r="K19" s="16"/>
      <c r="L19" s="16">
        <v>28.98399999999998</v>
      </c>
      <c r="M19" s="16"/>
      <c r="N19" s="16"/>
      <c r="O19" s="16"/>
      <c r="P19" s="16">
        <v>28.98399999999998</v>
      </c>
      <c r="Q19" s="16"/>
      <c r="R19" s="16"/>
      <c r="S19" s="16">
        <f t="shared" si="4"/>
        <v>490</v>
      </c>
      <c r="T19" s="16">
        <f t="shared" si="5"/>
        <v>372.01600000000002</v>
      </c>
      <c r="U19" s="16">
        <f t="shared" si="6"/>
        <v>372.01600000000002</v>
      </c>
      <c r="V19" s="16">
        <f t="shared" si="7"/>
        <v>0</v>
      </c>
      <c r="W19" s="16">
        <f t="shared" si="8"/>
        <v>0</v>
      </c>
      <c r="X19" s="16">
        <f t="shared" si="9"/>
        <v>0</v>
      </c>
      <c r="Y19" s="16">
        <f t="shared" ref="Y19" si="16">J19+Q19-R19</f>
        <v>0</v>
      </c>
      <c r="Z19" s="14"/>
    </row>
    <row r="20" spans="1:26" s="15" customFormat="1" ht="39" x14ac:dyDescent="0.4">
      <c r="A20" s="12">
        <f t="shared" si="14"/>
        <v>8</v>
      </c>
      <c r="B20" s="13" t="s">
        <v>40</v>
      </c>
      <c r="C20" s="18" t="s">
        <v>24</v>
      </c>
      <c r="D20" s="16">
        <v>980</v>
      </c>
      <c r="E20" s="16">
        <f>SUM(F20:G20)</f>
        <v>890</v>
      </c>
      <c r="F20" s="16">
        <v>820</v>
      </c>
      <c r="G20" s="16">
        <v>70</v>
      </c>
      <c r="H20" s="16">
        <f>SUM(I20:J20)</f>
        <v>3.8679999999999999</v>
      </c>
      <c r="I20" s="16">
        <v>3.8679999999999999</v>
      </c>
      <c r="J20" s="16"/>
      <c r="K20" s="16"/>
      <c r="L20" s="16">
        <v>3.8679999999999999</v>
      </c>
      <c r="M20" s="16"/>
      <c r="N20" s="16"/>
      <c r="O20" s="16"/>
      <c r="P20" s="16">
        <v>3.8679999999999999</v>
      </c>
      <c r="Q20" s="16"/>
      <c r="R20" s="16"/>
      <c r="S20" s="16">
        <f t="shared" si="4"/>
        <v>980</v>
      </c>
      <c r="T20" s="16">
        <f>SUM(U20:V20)</f>
        <v>886.13199999999995</v>
      </c>
      <c r="U20" s="16">
        <f>F20-L20+K20</f>
        <v>816.13199999999995</v>
      </c>
      <c r="V20" s="16">
        <f>G20+M20-N20</f>
        <v>70</v>
      </c>
      <c r="W20" s="16">
        <f>SUM(X20:Y20)</f>
        <v>0</v>
      </c>
      <c r="X20" s="16">
        <f>I20+O20-P20</f>
        <v>0</v>
      </c>
      <c r="Y20" s="16">
        <f>J20+Q20-R20</f>
        <v>0</v>
      </c>
      <c r="Z20" s="14"/>
    </row>
    <row r="21" spans="1:26" s="15" customFormat="1" ht="39" x14ac:dyDescent="0.4">
      <c r="A21" s="12">
        <f t="shared" si="14"/>
        <v>9</v>
      </c>
      <c r="B21" s="13" t="s">
        <v>33</v>
      </c>
      <c r="C21" s="18" t="s">
        <v>24</v>
      </c>
      <c r="D21" s="16">
        <v>1040</v>
      </c>
      <c r="E21" s="16">
        <f t="shared" ref="E21" si="17">SUM(F21:G21)</f>
        <v>914</v>
      </c>
      <c r="F21" s="16">
        <v>844</v>
      </c>
      <c r="G21" s="16">
        <v>70</v>
      </c>
      <c r="H21" s="16">
        <f t="shared" ref="H21" si="18">SUM(I21:J21)</f>
        <v>5.782</v>
      </c>
      <c r="I21" s="16">
        <v>5.782</v>
      </c>
      <c r="J21" s="16"/>
      <c r="K21" s="16"/>
      <c r="L21" s="16">
        <v>5.782</v>
      </c>
      <c r="M21" s="16"/>
      <c r="N21" s="16"/>
      <c r="O21" s="16"/>
      <c r="P21" s="16">
        <v>5.782</v>
      </c>
      <c r="Q21" s="16"/>
      <c r="R21" s="16"/>
      <c r="S21" s="16">
        <f t="shared" si="4"/>
        <v>1040</v>
      </c>
      <c r="T21" s="16">
        <f>SUM(U21:V21)</f>
        <v>908.21799999999996</v>
      </c>
      <c r="U21" s="16">
        <f t="shared" ref="U21" si="19">F21-L21+K21</f>
        <v>838.21799999999996</v>
      </c>
      <c r="V21" s="16">
        <f t="shared" ref="V21" si="20">G21+M21-N21</f>
        <v>70</v>
      </c>
      <c r="W21" s="16">
        <f t="shared" ref="W21" si="21">SUM(X21:Y21)</f>
        <v>0</v>
      </c>
      <c r="X21" s="16">
        <f t="shared" ref="X21" si="22">I21+O21-P21</f>
        <v>0</v>
      </c>
      <c r="Y21" s="16">
        <f t="shared" ref="Y21" si="23">J21+Q21-R21</f>
        <v>0</v>
      </c>
      <c r="Z21" s="14"/>
    </row>
    <row r="22" spans="1:26" s="15" customFormat="1" ht="26" x14ac:dyDescent="0.4">
      <c r="A22" s="12">
        <f t="shared" si="14"/>
        <v>10</v>
      </c>
      <c r="B22" s="13" t="s">
        <v>34</v>
      </c>
      <c r="C22" s="18" t="s">
        <v>24</v>
      </c>
      <c r="D22" s="16">
        <v>240</v>
      </c>
      <c r="E22" s="16">
        <f t="shared" ref="E22" si="24">SUM(F22:G22)</f>
        <v>211</v>
      </c>
      <c r="F22" s="16">
        <v>211</v>
      </c>
      <c r="G22" s="16"/>
      <c r="H22" s="16">
        <f t="shared" ref="H22" si="25">SUM(I22:J22)</f>
        <v>11.689</v>
      </c>
      <c r="I22" s="16">
        <v>11.689</v>
      </c>
      <c r="J22" s="16"/>
      <c r="K22" s="16"/>
      <c r="L22" s="16">
        <v>11.689</v>
      </c>
      <c r="M22" s="16"/>
      <c r="N22" s="16"/>
      <c r="O22" s="16"/>
      <c r="P22" s="16">
        <v>11.689</v>
      </c>
      <c r="Q22" s="16"/>
      <c r="R22" s="16"/>
      <c r="S22" s="16">
        <f t="shared" si="4"/>
        <v>240</v>
      </c>
      <c r="T22" s="16">
        <f>SUM(U22:V22)</f>
        <v>199.31100000000001</v>
      </c>
      <c r="U22" s="16">
        <f t="shared" ref="U22" si="26">F22-L22+K22</f>
        <v>199.31100000000001</v>
      </c>
      <c r="V22" s="16">
        <f t="shared" ref="V22" si="27">G22+M22-N22</f>
        <v>0</v>
      </c>
      <c r="W22" s="16">
        <f t="shared" ref="W22" si="28">SUM(X22:Y22)</f>
        <v>0</v>
      </c>
      <c r="X22" s="16">
        <f t="shared" ref="X22" si="29">I22+O22-P22</f>
        <v>0</v>
      </c>
      <c r="Y22" s="16">
        <f t="shared" ref="Y22" si="30">J22+Q22-R22</f>
        <v>0</v>
      </c>
      <c r="Z22" s="14"/>
    </row>
    <row r="23" spans="1:26" s="15" customFormat="1" ht="26" x14ac:dyDescent="0.4">
      <c r="A23" s="12">
        <f t="shared" si="14"/>
        <v>11</v>
      </c>
      <c r="B23" s="13" t="s">
        <v>35</v>
      </c>
      <c r="C23" s="18" t="s">
        <v>24</v>
      </c>
      <c r="D23" s="16">
        <v>315</v>
      </c>
      <c r="E23" s="16">
        <f t="shared" ref="E23:E24" si="31">SUM(F23:G23)</f>
        <v>279</v>
      </c>
      <c r="F23" s="16">
        <v>279</v>
      </c>
      <c r="G23" s="16"/>
      <c r="H23" s="16">
        <f t="shared" ref="H23:H24" si="32">SUM(I23:J23)</f>
        <v>24.73599999999999</v>
      </c>
      <c r="I23" s="16">
        <v>24.73599999999999</v>
      </c>
      <c r="J23" s="16"/>
      <c r="K23" s="16"/>
      <c r="L23" s="16">
        <v>23.202999999999989</v>
      </c>
      <c r="M23" s="16"/>
      <c r="N23" s="16"/>
      <c r="O23" s="16"/>
      <c r="P23" s="16">
        <v>23.202999999999989</v>
      </c>
      <c r="Q23" s="16"/>
      <c r="R23" s="16"/>
      <c r="S23" s="16">
        <f t="shared" si="4"/>
        <v>315</v>
      </c>
      <c r="T23" s="16">
        <f t="shared" ref="T23:T24" si="33">SUM(U23:V23)</f>
        <v>255.79700000000003</v>
      </c>
      <c r="U23" s="16">
        <f t="shared" ref="U23:U24" si="34">F23-L23+K23</f>
        <v>255.79700000000003</v>
      </c>
      <c r="V23" s="16">
        <f t="shared" ref="V23:V24" si="35">G23+M23-N23</f>
        <v>0</v>
      </c>
      <c r="W23" s="16">
        <f t="shared" ref="W23:W24" si="36">SUM(X23:Y23)</f>
        <v>1.5330000000000013</v>
      </c>
      <c r="X23" s="16">
        <f t="shared" ref="X23:X24" si="37">I23+O23-P23</f>
        <v>1.5330000000000013</v>
      </c>
      <c r="Y23" s="16">
        <f t="shared" ref="Y23:Y24" si="38">J23+Q23-R23</f>
        <v>0</v>
      </c>
      <c r="Z23" s="14"/>
    </row>
    <row r="24" spans="1:26" s="15" customFormat="1" ht="26" x14ac:dyDescent="0.4">
      <c r="A24" s="12">
        <f t="shared" si="14"/>
        <v>12</v>
      </c>
      <c r="B24" s="13" t="s">
        <v>36</v>
      </c>
      <c r="C24" s="18" t="s">
        <v>24</v>
      </c>
      <c r="D24" s="16">
        <v>245</v>
      </c>
      <c r="E24" s="16">
        <f t="shared" si="31"/>
        <v>221</v>
      </c>
      <c r="F24" s="16">
        <v>221</v>
      </c>
      <c r="G24" s="16"/>
      <c r="H24" s="16">
        <f t="shared" si="32"/>
        <v>20.169999999999987</v>
      </c>
      <c r="I24" s="16">
        <v>20.169999999999987</v>
      </c>
      <c r="J24" s="16"/>
      <c r="K24" s="16"/>
      <c r="L24" s="16">
        <v>18.959999999999987</v>
      </c>
      <c r="M24" s="16"/>
      <c r="N24" s="16"/>
      <c r="O24" s="16"/>
      <c r="P24" s="16">
        <v>18.959999999999987</v>
      </c>
      <c r="Q24" s="16"/>
      <c r="R24" s="16"/>
      <c r="S24" s="16">
        <f t="shared" si="4"/>
        <v>245</v>
      </c>
      <c r="T24" s="16">
        <f t="shared" si="33"/>
        <v>202.04000000000002</v>
      </c>
      <c r="U24" s="16">
        <f t="shared" si="34"/>
        <v>202.04000000000002</v>
      </c>
      <c r="V24" s="16">
        <f t="shared" si="35"/>
        <v>0</v>
      </c>
      <c r="W24" s="16">
        <f t="shared" si="36"/>
        <v>1.2100000000000009</v>
      </c>
      <c r="X24" s="16">
        <f t="shared" si="37"/>
        <v>1.2100000000000009</v>
      </c>
      <c r="Y24" s="16">
        <f t="shared" si="38"/>
        <v>0</v>
      </c>
      <c r="Z24" s="14"/>
    </row>
    <row r="25" spans="1:26" s="15" customFormat="1" ht="57" customHeight="1" x14ac:dyDescent="0.4">
      <c r="A25" s="12">
        <f t="shared" si="14"/>
        <v>13</v>
      </c>
      <c r="B25" s="13" t="s">
        <v>37</v>
      </c>
      <c r="C25" s="18" t="s">
        <v>54</v>
      </c>
      <c r="D25" s="18"/>
      <c r="E25" s="16"/>
      <c r="F25" s="16"/>
      <c r="G25" s="16"/>
      <c r="H25" s="16"/>
      <c r="I25" s="16"/>
      <c r="J25" s="16"/>
      <c r="K25" s="16">
        <v>1800</v>
      </c>
      <c r="L25" s="16"/>
      <c r="M25" s="16">
        <v>250</v>
      </c>
      <c r="N25" s="16"/>
      <c r="O25" s="16">
        <f>K25</f>
        <v>1800</v>
      </c>
      <c r="P25" s="16"/>
      <c r="Q25" s="16">
        <f>M25</f>
        <v>250</v>
      </c>
      <c r="R25" s="16"/>
      <c r="S25" s="16">
        <v>2152</v>
      </c>
      <c r="T25" s="16">
        <f t="shared" ref="T25:T27" si="39">SUM(U25:V25)</f>
        <v>2050</v>
      </c>
      <c r="U25" s="16">
        <f t="shared" ref="U25:U27" si="40">F25-L25+K25</f>
        <v>1800</v>
      </c>
      <c r="V25" s="16">
        <f t="shared" ref="V25:V27" si="41">G25+M25-N25</f>
        <v>250</v>
      </c>
      <c r="W25" s="16">
        <f t="shared" ref="W25:W27" si="42">SUM(X25:Y25)</f>
        <v>2050</v>
      </c>
      <c r="X25" s="16">
        <f t="shared" ref="X25:X27" si="43">I25+O25-P25</f>
        <v>1800</v>
      </c>
      <c r="Y25" s="16">
        <f t="shared" ref="Y25:Y27" si="44">J25+Q25-R25</f>
        <v>250</v>
      </c>
      <c r="Z25" s="18" t="s">
        <v>46</v>
      </c>
    </row>
    <row r="26" spans="1:26" s="15" customFormat="1" ht="58.5" customHeight="1" x14ac:dyDescent="0.4">
      <c r="A26" s="12">
        <f t="shared" si="14"/>
        <v>14</v>
      </c>
      <c r="B26" s="13" t="s">
        <v>38</v>
      </c>
      <c r="C26" s="18" t="s">
        <v>54</v>
      </c>
      <c r="D26" s="18"/>
      <c r="E26" s="16"/>
      <c r="F26" s="16"/>
      <c r="G26" s="16"/>
      <c r="H26" s="16"/>
      <c r="I26" s="16"/>
      <c r="J26" s="16"/>
      <c r="K26" s="16">
        <v>2000</v>
      </c>
      <c r="L26" s="16"/>
      <c r="M26" s="16">
        <v>150</v>
      </c>
      <c r="N26" s="16"/>
      <c r="O26" s="16">
        <f t="shared" ref="O26" si="45">K26</f>
        <v>2000</v>
      </c>
      <c r="P26" s="16"/>
      <c r="Q26" s="16">
        <f t="shared" ref="Q26" si="46">M26</f>
        <v>150</v>
      </c>
      <c r="R26" s="16"/>
      <c r="S26" s="16">
        <v>2258</v>
      </c>
      <c r="T26" s="16">
        <f t="shared" si="39"/>
        <v>2150</v>
      </c>
      <c r="U26" s="16">
        <f t="shared" si="40"/>
        <v>2000</v>
      </c>
      <c r="V26" s="16">
        <f t="shared" si="41"/>
        <v>150</v>
      </c>
      <c r="W26" s="16">
        <f t="shared" si="42"/>
        <v>2150</v>
      </c>
      <c r="X26" s="16">
        <f t="shared" si="43"/>
        <v>2000</v>
      </c>
      <c r="Y26" s="16">
        <f t="shared" si="44"/>
        <v>150</v>
      </c>
      <c r="Z26" s="18" t="s">
        <v>46</v>
      </c>
    </row>
    <row r="27" spans="1:26" s="15" customFormat="1" ht="60.75" customHeight="1" x14ac:dyDescent="0.4">
      <c r="A27" s="12">
        <f t="shared" si="14"/>
        <v>15</v>
      </c>
      <c r="B27" s="13" t="s">
        <v>39</v>
      </c>
      <c r="C27" s="18" t="s">
        <v>54</v>
      </c>
      <c r="D27" s="18"/>
      <c r="E27" s="16"/>
      <c r="F27" s="16"/>
      <c r="G27" s="16"/>
      <c r="H27" s="16"/>
      <c r="I27" s="16"/>
      <c r="J27" s="16"/>
      <c r="K27" s="16">
        <f>L12+L10</f>
        <v>264.87709099999995</v>
      </c>
      <c r="L27" s="16"/>
      <c r="M27" s="16">
        <f>100+N12</f>
        <v>100</v>
      </c>
      <c r="N27" s="16"/>
      <c r="O27" s="16">
        <f>K27</f>
        <v>264.87709099999995</v>
      </c>
      <c r="P27" s="16"/>
      <c r="Q27" s="16">
        <f>M27</f>
        <v>100</v>
      </c>
      <c r="R27" s="16"/>
      <c r="S27" s="16">
        <v>472</v>
      </c>
      <c r="T27" s="16">
        <f t="shared" si="39"/>
        <v>364.87709099999995</v>
      </c>
      <c r="U27" s="16">
        <f t="shared" si="40"/>
        <v>264.87709099999995</v>
      </c>
      <c r="V27" s="16">
        <f t="shared" si="41"/>
        <v>100</v>
      </c>
      <c r="W27" s="16">
        <f t="shared" si="42"/>
        <v>364.87709099999995</v>
      </c>
      <c r="X27" s="16">
        <f t="shared" si="43"/>
        <v>264.87709099999995</v>
      </c>
      <c r="Y27" s="16">
        <f t="shared" si="44"/>
        <v>100</v>
      </c>
      <c r="Z27" s="18" t="s">
        <v>46</v>
      </c>
    </row>
    <row r="28" spans="1:26" s="10" customFormat="1" ht="54.75" customHeight="1" x14ac:dyDescent="0.4">
      <c r="A28" s="8" t="s">
        <v>42</v>
      </c>
      <c r="B28" s="11" t="s">
        <v>44</v>
      </c>
      <c r="C28" s="11"/>
      <c r="D28" s="17">
        <f>D29</f>
        <v>178</v>
      </c>
      <c r="E28" s="17">
        <f>E29</f>
        <v>161.88999999999999</v>
      </c>
      <c r="F28" s="17">
        <f>F29</f>
        <v>161.88999999999999</v>
      </c>
      <c r="G28" s="17">
        <f>G29</f>
        <v>0</v>
      </c>
      <c r="H28" s="17">
        <f t="shared" ref="H28:Z28" si="47">H29</f>
        <v>0</v>
      </c>
      <c r="I28" s="17">
        <f t="shared" si="47"/>
        <v>0</v>
      </c>
      <c r="J28" s="17">
        <f t="shared" si="47"/>
        <v>0</v>
      </c>
      <c r="K28" s="17">
        <f t="shared" si="47"/>
        <v>0</v>
      </c>
      <c r="L28" s="17">
        <f t="shared" si="47"/>
        <v>0</v>
      </c>
      <c r="M28" s="17">
        <f t="shared" si="47"/>
        <v>0</v>
      </c>
      <c r="N28" s="17">
        <f t="shared" si="47"/>
        <v>0</v>
      </c>
      <c r="O28" s="17">
        <f>O29</f>
        <v>2.95</v>
      </c>
      <c r="P28" s="17">
        <f t="shared" si="47"/>
        <v>0</v>
      </c>
      <c r="Q28" s="17">
        <f t="shared" si="47"/>
        <v>0</v>
      </c>
      <c r="R28" s="17">
        <f t="shared" si="47"/>
        <v>0</v>
      </c>
      <c r="S28" s="17">
        <f>S29</f>
        <v>178</v>
      </c>
      <c r="T28" s="17">
        <f>T29</f>
        <v>161.88999999999999</v>
      </c>
      <c r="U28" s="17">
        <f>U29</f>
        <v>161.88999999999999</v>
      </c>
      <c r="V28" s="17">
        <f t="shared" si="47"/>
        <v>0</v>
      </c>
      <c r="W28" s="17">
        <f>W29</f>
        <v>2.95</v>
      </c>
      <c r="X28" s="17">
        <f>X29</f>
        <v>2.95</v>
      </c>
      <c r="Y28" s="17">
        <f t="shared" si="47"/>
        <v>0</v>
      </c>
      <c r="Z28" s="17">
        <f t="shared" si="47"/>
        <v>0</v>
      </c>
    </row>
    <row r="29" spans="1:26" s="15" customFormat="1" ht="39.75" customHeight="1" x14ac:dyDescent="0.4">
      <c r="A29" s="12">
        <v>1</v>
      </c>
      <c r="B29" s="13" t="s">
        <v>43</v>
      </c>
      <c r="C29" s="18" t="s">
        <v>24</v>
      </c>
      <c r="D29" s="16">
        <v>178</v>
      </c>
      <c r="E29" s="16">
        <f>SUM(F29:G29)</f>
        <v>161.88999999999999</v>
      </c>
      <c r="F29" s="16">
        <v>161.88999999999999</v>
      </c>
      <c r="G29" s="16"/>
      <c r="H29" s="16"/>
      <c r="I29" s="16"/>
      <c r="J29" s="16">
        <v>0</v>
      </c>
      <c r="K29" s="16"/>
      <c r="L29" s="16"/>
      <c r="M29" s="16"/>
      <c r="N29" s="16"/>
      <c r="O29" s="16">
        <v>2.95</v>
      </c>
      <c r="P29" s="16"/>
      <c r="Q29" s="16"/>
      <c r="R29" s="16">
        <v>0</v>
      </c>
      <c r="S29" s="16">
        <v>178</v>
      </c>
      <c r="T29" s="16">
        <f>SUM(U29:V29)</f>
        <v>161.88999999999999</v>
      </c>
      <c r="U29" s="16">
        <v>161.88999999999999</v>
      </c>
      <c r="V29" s="16">
        <f>G29+M29-N29</f>
        <v>0</v>
      </c>
      <c r="W29" s="16">
        <f>SUM(X29:Y29)</f>
        <v>2.95</v>
      </c>
      <c r="X29" s="16">
        <f>I29+O29-P29</f>
        <v>2.95</v>
      </c>
      <c r="Y29" s="16">
        <f>J29+Q29+R29</f>
        <v>0</v>
      </c>
      <c r="Z29" s="14"/>
    </row>
    <row r="30" spans="1:26" s="24" customFormat="1" ht="22.5" customHeight="1" x14ac:dyDescent="0.4">
      <c r="A30" s="21"/>
      <c r="B30" s="25" t="s">
        <v>45</v>
      </c>
      <c r="C30" s="22"/>
      <c r="D30" s="17">
        <f>D10+D12+D28</f>
        <v>12978</v>
      </c>
      <c r="E30" s="17">
        <f>E10+E12+E28</f>
        <v>11539.89</v>
      </c>
      <c r="F30" s="17">
        <f>F10+F12+F28</f>
        <v>11069.89</v>
      </c>
      <c r="G30" s="17">
        <f t="shared" ref="G30:Z30" si="48">G10+G12+G28</f>
        <v>470</v>
      </c>
      <c r="H30" s="17">
        <f t="shared" si="48"/>
        <v>290.9150909999999</v>
      </c>
      <c r="I30" s="17">
        <f t="shared" si="48"/>
        <v>279.24409099999997</v>
      </c>
      <c r="J30" s="17">
        <f t="shared" si="48"/>
        <v>11.670999999999999</v>
      </c>
      <c r="K30" s="17">
        <f t="shared" si="48"/>
        <v>4064.8770909999998</v>
      </c>
      <c r="L30" s="17">
        <f t="shared" si="48"/>
        <v>264.87709099999995</v>
      </c>
      <c r="M30" s="17">
        <f>M10+M12+M28</f>
        <v>500</v>
      </c>
      <c r="N30" s="17">
        <f t="shared" si="48"/>
        <v>0</v>
      </c>
      <c r="O30" s="17">
        <f t="shared" si="48"/>
        <v>4067.8270909999997</v>
      </c>
      <c r="P30" s="17">
        <f t="shared" si="48"/>
        <v>264.87709099999995</v>
      </c>
      <c r="Q30" s="17">
        <f t="shared" si="48"/>
        <v>500</v>
      </c>
      <c r="R30" s="17">
        <f t="shared" si="48"/>
        <v>0</v>
      </c>
      <c r="S30" s="17">
        <f>S10+S12+S28</f>
        <v>17860</v>
      </c>
      <c r="T30" s="17">
        <f t="shared" si="48"/>
        <v>15839.890000000001</v>
      </c>
      <c r="U30" s="17">
        <f t="shared" si="48"/>
        <v>14869.89</v>
      </c>
      <c r="V30" s="17">
        <f t="shared" si="48"/>
        <v>970</v>
      </c>
      <c r="W30" s="17">
        <f t="shared" si="48"/>
        <v>4593.8650910000006</v>
      </c>
      <c r="X30" s="17">
        <f t="shared" si="48"/>
        <v>4082.1940909999998</v>
      </c>
      <c r="Y30" s="17">
        <f t="shared" si="48"/>
        <v>511.67099999999999</v>
      </c>
      <c r="Z30" s="17">
        <f t="shared" si="48"/>
        <v>0</v>
      </c>
    </row>
  </sheetData>
  <mergeCells count="32">
    <mergeCell ref="C6:C9"/>
    <mergeCell ref="W5:Z5"/>
    <mergeCell ref="W7:Y7"/>
    <mergeCell ref="E8:E9"/>
    <mergeCell ref="F8:G8"/>
    <mergeCell ref="H8:H9"/>
    <mergeCell ref="K7:N7"/>
    <mergeCell ref="O7:R7"/>
    <mergeCell ref="T7:V7"/>
    <mergeCell ref="K8:L8"/>
    <mergeCell ref="M8:N8"/>
    <mergeCell ref="O8:P8"/>
    <mergeCell ref="Q8:R8"/>
    <mergeCell ref="T8:T9"/>
    <mergeCell ref="D6:J6"/>
    <mergeCell ref="D7:D9"/>
    <mergeCell ref="S6:Y6"/>
    <mergeCell ref="S7:S9"/>
    <mergeCell ref="A1:Z1"/>
    <mergeCell ref="A3:Z3"/>
    <mergeCell ref="A6:A9"/>
    <mergeCell ref="B6:B9"/>
    <mergeCell ref="K6:R6"/>
    <mergeCell ref="U8:V8"/>
    <mergeCell ref="W8:W9"/>
    <mergeCell ref="X8:Y8"/>
    <mergeCell ref="A2:Z2"/>
    <mergeCell ref="I8:J8"/>
    <mergeCell ref="A4:Z4"/>
    <mergeCell ref="Z6:Z9"/>
    <mergeCell ref="E7:G7"/>
    <mergeCell ref="H7:J7"/>
  </mergeCells>
  <pageMargins left="0.31496062992125984" right="0.11811023622047245" top="0.55118110236220474" bottom="0.55118110236220474"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 01 Dieu chinh von don vi </vt:lpstr>
      <vt:lpstr>PL 02 Von cong trinh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Admin</cp:lastModifiedBy>
  <cp:lastPrinted>2026-08-27T11:18:55Z</cp:lastPrinted>
  <dcterms:created xsi:type="dcterms:W3CDTF">2025-10-18T07:57:55Z</dcterms:created>
  <dcterms:modified xsi:type="dcterms:W3CDTF">2026-08-28T02:48:44Z</dcterms:modified>
</cp:coreProperties>
</file>